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95" windowWidth="21540" windowHeight="6450" tabRatio="941" activeTab="5"/>
  </bookViews>
  <sheets>
    <sheet name="Quadro Generale" sheetId="1" r:id="rId1"/>
    <sheet name="Terreni da alienare" sheetId="2" r:id="rId2"/>
    <sheet name="Fabbricati agricoli" sheetId="3" r:id="rId3"/>
    <sheet name="Alloggi da piano di vendita" sheetId="4" r:id="rId4"/>
    <sheet name="Immobili Vari" sheetId="5" r:id="rId5"/>
    <sheet name="Immobili oggetto di dismissione" sheetId="6" r:id="rId6"/>
  </sheets>
  <definedNames>
    <definedName name="_xlnm.Print_Area" localSheetId="2">'Fabbricati agricoli'!$A$1:$Q$7</definedName>
    <definedName name="_xlnm.Print_Area" localSheetId="5">'Immobili oggetto di dismissione'!$A$1:$AA$9</definedName>
    <definedName name="_xlnm.Print_Area" localSheetId="4">'Immobili Vari'!$A$1:$AA$25</definedName>
    <definedName name="_xlnm.Print_Area" localSheetId="1">'Terreni da alienare'!$A$1:$P$32</definedName>
    <definedName name="_xlnm.Print_Titles" localSheetId="5">'Immobili oggetto di dismissione'!$2:$2</definedName>
    <definedName name="_xlnm.Print_Titles" localSheetId="4">'Immobili Vari'!$2:$2</definedName>
    <definedName name="_xlnm.Print_Titles" localSheetId="1">'Terreni da alienare'!$2:$2</definedName>
  </definedNames>
  <calcPr fullCalcOnLoad="1"/>
  <oleSize ref="A1"/>
</workbook>
</file>

<file path=xl/sharedStrings.xml><?xml version="1.0" encoding="utf-8"?>
<sst xmlns="http://schemas.openxmlformats.org/spreadsheetml/2006/main" count="817" uniqueCount="271">
  <si>
    <t>ID</t>
  </si>
  <si>
    <t>a</t>
  </si>
  <si>
    <t>ca</t>
  </si>
  <si>
    <t>SEMINATIVO</t>
  </si>
  <si>
    <t>PASCOLO CESPUGLIATO</t>
  </si>
  <si>
    <t>INCOLTO PRODUTTIVO</t>
  </si>
  <si>
    <t>PASCOLO</t>
  </si>
  <si>
    <t>Pietrapenta - Castiglione</t>
  </si>
  <si>
    <t>Serra Pizzuta</t>
  </si>
  <si>
    <t>LOCALITA'</t>
  </si>
  <si>
    <t>FG</t>
  </si>
  <si>
    <t>PLLA</t>
  </si>
  <si>
    <t>SUB</t>
  </si>
  <si>
    <t>HA</t>
  </si>
  <si>
    <t>SUPERFICIE
IN MQ</t>
  </si>
  <si>
    <t>QUALITA'</t>
  </si>
  <si>
    <t>CLASSE</t>
  </si>
  <si>
    <t>REDDITO
DOMENICALE</t>
  </si>
  <si>
    <t>REDDITO
DOMINICALE
IN €</t>
  </si>
  <si>
    <t>Monterotondo</t>
  </si>
  <si>
    <t>Visciglio</t>
  </si>
  <si>
    <t>Difesella San Giuliano Bradano</t>
  </si>
  <si>
    <t>Santa Chiara</t>
  </si>
  <si>
    <t>Rifeccia oltre Bradano</t>
  </si>
  <si>
    <t>Mirogallo</t>
  </si>
  <si>
    <t>Gravina</t>
  </si>
  <si>
    <t>RENDITA</t>
  </si>
  <si>
    <t>RENDITA
IN €</t>
  </si>
  <si>
    <t>CATEGORIA</t>
  </si>
  <si>
    <t>159</t>
  </si>
  <si>
    <t>A/4</t>
  </si>
  <si>
    <t>7</t>
  </si>
  <si>
    <t/>
  </si>
  <si>
    <t>VIA TORTORELLA</t>
  </si>
  <si>
    <t>RECINTO DEL SEDILE</t>
  </si>
  <si>
    <t>A/2</t>
  </si>
  <si>
    <t>DEPOSITO</t>
  </si>
  <si>
    <t>11</t>
  </si>
  <si>
    <t>C/2</t>
  </si>
  <si>
    <t>C/6</t>
  </si>
  <si>
    <t>C/1</t>
  </si>
  <si>
    <t>C/3</t>
  </si>
  <si>
    <t>5</t>
  </si>
  <si>
    <t>S.N.</t>
  </si>
  <si>
    <t>VIA LUCANA</t>
  </si>
  <si>
    <t>LOCALE</t>
  </si>
  <si>
    <t>PIAZZA SEDILE</t>
  </si>
  <si>
    <t>3</t>
  </si>
  <si>
    <t>6-8-9</t>
  </si>
  <si>
    <t>A/5</t>
  </si>
  <si>
    <t>VIA BARI</t>
  </si>
  <si>
    <t>77</t>
  </si>
  <si>
    <t>68</t>
  </si>
  <si>
    <t>81-83-85</t>
  </si>
  <si>
    <t>VIA PROTOSPATA</t>
  </si>
  <si>
    <t>71</t>
  </si>
  <si>
    <t>LOCALE-ARROTINO</t>
  </si>
  <si>
    <t>NEGOZIO</t>
  </si>
  <si>
    <t>1-2</t>
  </si>
  <si>
    <t>UFFICIO</t>
  </si>
  <si>
    <t>PIAZZA MATTEOTTI</t>
  </si>
  <si>
    <t>12</t>
  </si>
  <si>
    <t>VIA DE BLASIS</t>
  </si>
  <si>
    <t>10</t>
  </si>
  <si>
    <t>MARIA</t>
  </si>
  <si>
    <t>8</t>
  </si>
  <si>
    <t>FRANCESCO</t>
  </si>
  <si>
    <t>GIUSEPPE</t>
  </si>
  <si>
    <t>PAOLICELLI</t>
  </si>
  <si>
    <t>POLIFONICA MATERANA</t>
  </si>
  <si>
    <t>CAVALIERI DELLA MAD. DELLA BRUNA</t>
  </si>
  <si>
    <t>A.V.I.S.</t>
  </si>
  <si>
    <t>EMANUELE</t>
  </si>
  <si>
    <t>DAMIANO</t>
  </si>
  <si>
    <t>FORNATARO</t>
  </si>
  <si>
    <t>C.N.G.E.I. EX ASSORAIDER</t>
  </si>
  <si>
    <t>IST. NAZ. URBANISTICA</t>
  </si>
  <si>
    <t>INDIRIZZO</t>
  </si>
  <si>
    <t>SUPERFICIE
TOTALE
RESIDENZIALE
IN MQ</t>
  </si>
  <si>
    <t>A/3</t>
  </si>
  <si>
    <t>AGATIELLO</t>
  </si>
  <si>
    <t>RUBINO</t>
  </si>
  <si>
    <t>DESANTIS</t>
  </si>
  <si>
    <t>MARIO LUCIANO</t>
  </si>
  <si>
    <t>BRUNI</t>
  </si>
  <si>
    <t>DONATO MICHELE</t>
  </si>
  <si>
    <t>MICHELE</t>
  </si>
  <si>
    <t>STAFFIERI</t>
  </si>
  <si>
    <t>SAMUELE</t>
  </si>
  <si>
    <t>GERARDO</t>
  </si>
  <si>
    <t>VINCENZO</t>
  </si>
  <si>
    <t>ANGELO RAFFAELE</t>
  </si>
  <si>
    <t>TARASCO</t>
  </si>
  <si>
    <t>ALLOGGIO</t>
  </si>
  <si>
    <t>AREE DI
PERTINENZA SCOPERTE
IN MQ</t>
  </si>
  <si>
    <t>CROCE ROSSA</t>
  </si>
  <si>
    <t>ASS. DUMBO</t>
  </si>
  <si>
    <t>BAGNI PUBBLICI</t>
  </si>
  <si>
    <t xml:space="preserve">ASS. ANOLF </t>
  </si>
  <si>
    <t>CASALE DEI SINDACI</t>
  </si>
  <si>
    <t>FABBRICATO RURALE CON AIA</t>
  </si>
  <si>
    <t>Masseria Cipolla</t>
  </si>
  <si>
    <t>EX SCUOLA RURALE</t>
  </si>
  <si>
    <t>/</t>
  </si>
  <si>
    <t>DI CUI
PER CORTE
MQ</t>
  </si>
  <si>
    <t>DI CUI PER
FABBRICATI
MQ</t>
  </si>
  <si>
    <t>VALORE
PRESUNTO
IMMOBILE</t>
  </si>
  <si>
    <t>VALORE PRESUNTO
ANNO 2008
 €/mq</t>
  </si>
  <si>
    <t>VALORE
IMMOBILE
PRESUNTO</t>
  </si>
  <si>
    <t>DESTINAZIONE
DELL'IMMOBILE</t>
  </si>
  <si>
    <t>N°</t>
  </si>
  <si>
    <t>EX BIBLIOTECA</t>
  </si>
  <si>
    <t>CIV.</t>
  </si>
  <si>
    <t>CL</t>
  </si>
  <si>
    <t>QUAL</t>
  </si>
  <si>
    <t>CONS</t>
  </si>
  <si>
    <t>SUPERFICIE
TOTALE NON
RESIDENZIALE
IN MQ</t>
  </si>
  <si>
    <t>AREE DI
PERTINENZA
COPERTE
IN MQ</t>
  </si>
  <si>
    <t>PIAZZA SAN FRANCESCO</t>
  </si>
  <si>
    <t>VALORE MEDIO
AGRICOLO
ANNO 2008
 PER HA</t>
  </si>
  <si>
    <t>VALORE
FONDO</t>
  </si>
  <si>
    <t>VALORE
PRESUNTO
DELL'IMMOBILE</t>
  </si>
  <si>
    <t>IMMOBILI</t>
  </si>
  <si>
    <t>VALORI</t>
  </si>
  <si>
    <t>FABBRICATI AGRICOLI</t>
  </si>
  <si>
    <t>IMMOBILI VARI</t>
  </si>
  <si>
    <t>TOTALE</t>
  </si>
  <si>
    <t>IL DIRIGENTE</t>
  </si>
  <si>
    <t>COORDINATE</t>
  </si>
  <si>
    <t>F9</t>
  </si>
  <si>
    <t>F7</t>
  </si>
  <si>
    <t>F6</t>
  </si>
  <si>
    <t>C5</t>
  </si>
  <si>
    <t>G7 - G8</t>
  </si>
  <si>
    <t>B4 - B5</t>
  </si>
  <si>
    <t>CONDUTTORE</t>
  </si>
  <si>
    <t>GIAMMARIA DOMENICO</t>
  </si>
  <si>
    <t>CAPOZZI GIOVANNA</t>
  </si>
  <si>
    <t>RIEPILOGO DEL PATRIMONIO COMUNALE
E VALORI PRESUNTI DEGLI IMMOBILI</t>
  </si>
  <si>
    <t>CONTRATTO</t>
  </si>
  <si>
    <t>CANONE</t>
  </si>
  <si>
    <t>SCADENZA</t>
  </si>
  <si>
    <t>ASS. ADVOS</t>
  </si>
  <si>
    <t>REP. 87/2004</t>
  </si>
  <si>
    <t>REP. 272 DEL 30/06/----</t>
  </si>
  <si>
    <t>SENZA CONTRATTO</t>
  </si>
  <si>
    <t>USO GRATUITO</t>
  </si>
  <si>
    <t>G.M. 891/97 SENZA CONTRATTO</t>
  </si>
  <si>
    <t>ASS. NAZ. POLIZIA DI STATO</t>
  </si>
  <si>
    <t>VALORE DI
MERCATO
MINIMO €/MQ</t>
  </si>
  <si>
    <t>REP. 4 DEL 12/01/2004 (4 ANNI)</t>
  </si>
  <si>
    <t>REP. 217 DEL 16/05/2001 (6 ANNI)</t>
  </si>
  <si>
    <t>REP. 301/2003 (3 ANNI)</t>
  </si>
  <si>
    <t>D.D. 502/2006 (6 ANNI)</t>
  </si>
  <si>
    <t>D.D. 404/2007 (3 ANNI)</t>
  </si>
  <si>
    <t>DESTINAZIONE REALE</t>
  </si>
  <si>
    <t>DESTINAZIONE URBANISTICA</t>
  </si>
  <si>
    <t>POSSIBILE UTILIZZO</t>
  </si>
  <si>
    <t>SEDE DI ASSOCIAZIONE</t>
  </si>
  <si>
    <t>BAR - RISTORO</t>
  </si>
  <si>
    <t>LABORATORIO</t>
  </si>
  <si>
    <t>ZACCARO MARIA ORONZA</t>
  </si>
  <si>
    <t>REP. 254 DEL 18-04-2002</t>
  </si>
  <si>
    <t>INDETERMINATO</t>
  </si>
  <si>
    <t>ASSOCIAZIONE LAMS</t>
  </si>
  <si>
    <t>SEDE ASSOCIAZIONE</t>
  </si>
  <si>
    <t>LINOCI DOMENICA (SENZA TITOLO)</t>
  </si>
  <si>
    <t>D.D. N°60/2004 (PER MESI 3)</t>
  </si>
  <si>
    <t>ASS. SOTTUFFICIALI D'ITALIA</t>
  </si>
  <si>
    <t>SEDE DELL'ASSOCIAZIONE</t>
  </si>
  <si>
    <t>1 e 2</t>
  </si>
  <si>
    <t>VENEZIA EMANUELE (PARCHEGGIATORE)</t>
  </si>
  <si>
    <t>RICETTIVO E/O DI RISTORO</t>
  </si>
  <si>
    <t>DIREZIONALE E/O COMMERCIALE</t>
  </si>
  <si>
    <t>DIREZIONALE E/O RICETTIVA E/O DI RISTORO</t>
  </si>
  <si>
    <t>PICCOLA ATTIVITA' ARTIGIANALE</t>
  </si>
  <si>
    <t>ARTIGIANALE E/O COMMERCIALE</t>
  </si>
  <si>
    <t>ATTIVITA' COMMERCIALE</t>
  </si>
  <si>
    <t>DIREZIONALE E/O RICETTIVA E/O COMMERCIALE</t>
  </si>
  <si>
    <t>DIREZIONALE (LEGGE 560/93)</t>
  </si>
  <si>
    <t>DIREZIONALE E/O RICETTIVA E/O DI RISTORO
E/O LUDICA E/O SOCIALE</t>
  </si>
  <si>
    <t xml:space="preserve"> VIA FRANGIONE</t>
  </si>
  <si>
    <t>A.T.O. ED ASSOCIAZIONI VARIE</t>
  </si>
  <si>
    <t>NESSUNO</t>
  </si>
  <si>
    <t>VALORE PER
SUPERFICIE
RESIDENZIALE</t>
  </si>
  <si>
    <t>VALORE PER
SUPERFICIE
NON RESIDENZIALE
CALCOLATA AL 60%</t>
  </si>
  <si>
    <t>ALBERGO</t>
  </si>
  <si>
    <t>ATTIVITA' RICETTIVA</t>
  </si>
  <si>
    <t>VIALE DELLE NAZIONI UNITE</t>
  </si>
  <si>
    <t>LUCANA LATTE SRL</t>
  </si>
  <si>
    <t>Ente urbano</t>
  </si>
  <si>
    <t>Area Pertinenziale</t>
  </si>
  <si>
    <t>IL FUNZIONARIO RESPONSABILE</t>
  </si>
  <si>
    <t>Dr. Michele DE BONIS</t>
  </si>
  <si>
    <t>VIA FERMI</t>
  </si>
  <si>
    <t>1/C</t>
  </si>
  <si>
    <t>1/A</t>
  </si>
  <si>
    <t>1/B</t>
  </si>
  <si>
    <t>RIPOSTIGLIO</t>
  </si>
  <si>
    <t>GARAGE E RIPOSTIGLIO</t>
  </si>
  <si>
    <t>FUKS</t>
  </si>
  <si>
    <t>MONICA</t>
  </si>
  <si>
    <t>26 mq</t>
  </si>
  <si>
    <t>21 mq</t>
  </si>
  <si>
    <t>PAOLANGELO</t>
  </si>
  <si>
    <t>22 mq</t>
  </si>
  <si>
    <t>ALVARO</t>
  </si>
  <si>
    <t>ROCCO</t>
  </si>
  <si>
    <t>DE MOLA</t>
  </si>
  <si>
    <t>SAVERIO</t>
  </si>
  <si>
    <t>CINNELLA</t>
  </si>
  <si>
    <t>ROSA</t>
  </si>
  <si>
    <t>GARAGE</t>
  </si>
  <si>
    <t>BALESTRA</t>
  </si>
  <si>
    <t>18 mq</t>
  </si>
  <si>
    <t>BOVINO</t>
  </si>
  <si>
    <t>MARTULLI</t>
  </si>
  <si>
    <t>GIACOIA</t>
  </si>
  <si>
    <t>BUONCORE</t>
  </si>
  <si>
    <t>TRITTO</t>
  </si>
  <si>
    <t>ANGELO</t>
  </si>
  <si>
    <t>STELLA</t>
  </si>
  <si>
    <t>GRAZIA</t>
  </si>
  <si>
    <t>24 mq</t>
  </si>
  <si>
    <t>5 mq</t>
  </si>
  <si>
    <t>DI STEFANO</t>
  </si>
  <si>
    <t>ANTONIO VINCENZO</t>
  </si>
  <si>
    <t>25 mq</t>
  </si>
  <si>
    <t>LANGELLOTTI</t>
  </si>
  <si>
    <t>4 mq</t>
  </si>
  <si>
    <t>Destinazione dell'immobile</t>
  </si>
  <si>
    <t>Nome Strada</t>
  </si>
  <si>
    <t>Civico</t>
  </si>
  <si>
    <t>Cognome/Rag.Sociale</t>
  </si>
  <si>
    <t>Nome</t>
  </si>
  <si>
    <t>Foglio</t>
  </si>
  <si>
    <t>P.lla</t>
  </si>
  <si>
    <t>Sub</t>
  </si>
  <si>
    <t>qualità</t>
  </si>
  <si>
    <t>Classe</t>
  </si>
  <si>
    <t>Consistenza</t>
  </si>
  <si>
    <t>Rendita</t>
  </si>
  <si>
    <t>Rendita
in €</t>
  </si>
  <si>
    <t>Superficie totale
residenziale</t>
  </si>
  <si>
    <t>Superficie totale
Non residenziale</t>
  </si>
  <si>
    <t>Area di
pertinenza</t>
  </si>
  <si>
    <t>VIA LA CAVA</t>
  </si>
  <si>
    <t>6 mq</t>
  </si>
  <si>
    <t>PRIANO</t>
  </si>
  <si>
    <t>AQUINO</t>
  </si>
  <si>
    <t>ALBANO</t>
  </si>
  <si>
    <t>DE BELLIS</t>
  </si>
  <si>
    <t>AZZILONNA</t>
  </si>
  <si>
    <t>ALFREDO</t>
  </si>
  <si>
    <t>FONDI RUSTICI</t>
  </si>
  <si>
    <t>FABBRICATI RURALI</t>
  </si>
  <si>
    <t>ALLOGGI COMUNALI COMPRESI NEL PIANO DI VENDITA APPROVATO CON DELIBERA DI CONSIGLIO COMUNALE N°81 DEL 21/12/2011</t>
  </si>
  <si>
    <t>FONDI RUSTICI OGGETTO DI ALIENAZIONE</t>
  </si>
  <si>
    <t>ALLOGGI ERP DA PIANO DI VENDITA</t>
  </si>
  <si>
    <t>Ing. Francesco Paolo TATARANNI</t>
  </si>
  <si>
    <t>A.L.A.</t>
  </si>
  <si>
    <r>
      <t>IMMOBILI COMUNALI VARI</t>
    </r>
    <r>
      <rPr>
        <b/>
        <u val="single"/>
        <sz val="20"/>
        <color indexed="8"/>
        <rFont val="Times New Roman"/>
        <family val="1"/>
      </rPr>
      <t xml:space="preserve">
</t>
    </r>
    <r>
      <rPr>
        <b/>
        <sz val="20"/>
        <color indexed="8"/>
        <rFont val="Times New Roman"/>
        <family val="1"/>
      </rPr>
      <t>( ALLOGGI E LOCALI )</t>
    </r>
  </si>
  <si>
    <t>IMMOBILI OGGETTO DI DISMISSIONE</t>
  </si>
  <si>
    <t>AQL</t>
  </si>
  <si>
    <t>IMMOBILI COMUNALI OGGETTO DI DISMISSIONE</t>
  </si>
  <si>
    <t>N.B.: NEI SUDDETTI ELENCHI NON SONO COMPRESI GLI IMMOBILI STRUMENTALI ALL'ESERCIZIO DELLE PROPRIE FUNZIONI ISTITUZIONALI, GLI IMMOBILI DI PROPRIETA' ATER, DEMANIO DELLO STATO ED ALTRI, GESTITI DAL COMUNE DI MATERA, TERRENI E FABBRICATI SOTTOPOSTI A VINCOLI PAESAGGISTICI E DI TUTELA, INCLUSI GLI ALLOGGI E LOCALI SITI NEI RIONI SASSI.</t>
  </si>
  <si>
    <t>ATTREZZATURE PUBBLICHE (EX ENEL)</t>
  </si>
  <si>
    <t>ATTREZZATURE PUBBLICHE (EX SCUOLA A. VOLTA)</t>
  </si>
  <si>
    <t>ATTREZZATURE PUBBLICHE (EX SCUOLA ELEMENTARE)</t>
  </si>
  <si>
    <t>IMPIANTI (EX CENTRALE LATTE)</t>
  </si>
  <si>
    <t>IMPIANTI (EX CENTRALE DEL LATTE)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</si>
</sst>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L. &quot;#,##0;&quot;-L. &quot;#,##0"/>
    <numFmt numFmtId="175" formatCode="[$€-2]\ #,##0.00"/>
    <numFmt numFmtId="176" formatCode="[$L.-410]\ #,##0.00"/>
    <numFmt numFmtId="177" formatCode="[$L.-410]\ #,##0"/>
    <numFmt numFmtId="178" formatCode="dd/mm/yy"/>
    <numFmt numFmtId="179" formatCode="mmm\-yyyy"/>
    <numFmt numFmtId="180" formatCode="d\ mmmm\ yyyy"/>
    <numFmt numFmtId="181" formatCode="&quot;L.&quot;\ #,##0.00"/>
  </numFmts>
  <fonts count="58">
    <font>
      <sz val="10"/>
      <name val="Arial"/>
      <family val="0"/>
    </font>
    <font>
      <sz val="10"/>
      <color indexed="8"/>
      <name val="MS Sans Serif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20"/>
      <name val="Times New Roman"/>
      <family val="1"/>
    </font>
    <font>
      <sz val="20"/>
      <name val="Times New Roman"/>
      <family val="1"/>
    </font>
    <font>
      <b/>
      <u val="single"/>
      <sz val="2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48"/>
      <name val="Times New Roman"/>
      <family val="1"/>
    </font>
    <font>
      <b/>
      <u val="single"/>
      <sz val="36"/>
      <name val="Times New Roman"/>
      <family val="1"/>
    </font>
    <font>
      <sz val="26"/>
      <color indexed="10"/>
      <name val="Times New Roman"/>
      <family val="1"/>
    </font>
    <font>
      <b/>
      <u val="single"/>
      <sz val="28"/>
      <name val="Times New Roman"/>
      <family val="1"/>
    </font>
    <font>
      <sz val="28"/>
      <name val="Times New Roman"/>
      <family val="1"/>
    </font>
    <font>
      <b/>
      <i/>
      <sz val="28"/>
      <name val="Times New Roman"/>
      <family val="1"/>
    </font>
    <font>
      <b/>
      <u val="single"/>
      <sz val="24"/>
      <name val="Times New Roman"/>
      <family val="1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b/>
      <u val="single"/>
      <sz val="28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75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175" fontId="3" fillId="33" borderId="0" xfId="0" applyNumberFormat="1" applyFont="1" applyFill="1" applyAlignment="1">
      <alignment horizontal="center" vertical="center"/>
    </xf>
    <xf numFmtId="0" fontId="2" fillId="34" borderId="10" xfId="47" applyNumberFormat="1" applyFont="1" applyFill="1" applyBorder="1" applyAlignment="1">
      <alignment horizontal="center" vertical="center" wrapText="1"/>
      <protection/>
    </xf>
    <xf numFmtId="0" fontId="2" fillId="34" borderId="11" xfId="47" applyNumberFormat="1" applyFont="1" applyFill="1" applyBorder="1" applyAlignment="1">
      <alignment horizontal="center" vertical="center" wrapText="1"/>
      <protection/>
    </xf>
    <xf numFmtId="4" fontId="2" fillId="34" borderId="11" xfId="47" applyNumberFormat="1" applyFont="1" applyFill="1" applyBorder="1" applyAlignment="1">
      <alignment horizontal="center" vertical="center" wrapText="1"/>
      <protection/>
    </xf>
    <xf numFmtId="176" fontId="2" fillId="34" borderId="11" xfId="47" applyNumberFormat="1" applyFont="1" applyFill="1" applyBorder="1" applyAlignment="1">
      <alignment horizontal="center" vertical="center" wrapText="1"/>
      <protection/>
    </xf>
    <xf numFmtId="175" fontId="2" fillId="34" borderId="11" xfId="47" applyNumberFormat="1" applyFont="1" applyFill="1" applyBorder="1" applyAlignment="1">
      <alignment horizontal="center" vertical="center" wrapText="1"/>
      <protection/>
    </xf>
    <xf numFmtId="175" fontId="3" fillId="33" borderId="11" xfId="0" applyNumberFormat="1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>
      <alignment horizontal="center" vertical="center"/>
    </xf>
    <xf numFmtId="175" fontId="4" fillId="33" borderId="13" xfId="0" applyNumberFormat="1" applyFont="1" applyFill="1" applyBorder="1" applyAlignment="1">
      <alignment horizontal="center" vertical="center"/>
    </xf>
    <xf numFmtId="0" fontId="2" fillId="0" borderId="14" xfId="48" applyFont="1" applyFill="1" applyBorder="1" applyAlignment="1">
      <alignment horizontal="center" vertical="center" wrapText="1"/>
      <protection/>
    </xf>
    <xf numFmtId="177" fontId="2" fillId="0" borderId="14" xfId="48" applyNumberFormat="1" applyFont="1" applyFill="1" applyBorder="1" applyAlignment="1">
      <alignment horizontal="center" vertical="center" wrapText="1"/>
      <protection/>
    </xf>
    <xf numFmtId="175" fontId="2" fillId="0" borderId="14" xfId="48" applyNumberFormat="1" applyFont="1" applyFill="1" applyBorder="1" applyAlignment="1">
      <alignment horizontal="center" vertical="center" wrapText="1"/>
      <protection/>
    </xf>
    <xf numFmtId="0" fontId="2" fillId="34" borderId="14" xfId="48" applyFont="1" applyFill="1" applyBorder="1" applyAlignment="1">
      <alignment horizontal="center" vertical="center" wrapText="1"/>
      <protection/>
    </xf>
    <xf numFmtId="177" fontId="2" fillId="34" borderId="14" xfId="48" applyNumberFormat="1" applyFont="1" applyFill="1" applyBorder="1" applyAlignment="1">
      <alignment horizontal="center" vertical="center" wrapText="1"/>
      <protection/>
    </xf>
    <xf numFmtId="175" fontId="2" fillId="34" borderId="14" xfId="48" applyNumberFormat="1" applyFont="1" applyFill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34" borderId="15" xfId="48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5" fontId="3" fillId="0" borderId="11" xfId="0" applyNumberFormat="1" applyFont="1" applyBorder="1" applyAlignment="1">
      <alignment horizontal="center" vertical="center"/>
    </xf>
    <xf numFmtId="0" fontId="5" fillId="33" borderId="16" xfId="47" applyNumberFormat="1" applyFont="1" applyFill="1" applyBorder="1" applyAlignment="1">
      <alignment horizontal="center" vertical="center"/>
      <protection/>
    </xf>
    <xf numFmtId="0" fontId="5" fillId="33" borderId="17" xfId="47" applyNumberFormat="1" applyFont="1" applyFill="1" applyBorder="1" applyAlignment="1">
      <alignment horizontal="center" vertical="center"/>
      <protection/>
    </xf>
    <xf numFmtId="4" fontId="5" fillId="33" borderId="17" xfId="47" applyNumberFormat="1" applyFont="1" applyFill="1" applyBorder="1" applyAlignment="1">
      <alignment horizontal="center" vertical="center" wrapText="1"/>
      <protection/>
    </xf>
    <xf numFmtId="176" fontId="5" fillId="33" borderId="17" xfId="47" applyNumberFormat="1" applyFont="1" applyFill="1" applyBorder="1" applyAlignment="1">
      <alignment horizontal="center" vertical="center" wrapText="1"/>
      <protection/>
    </xf>
    <xf numFmtId="175" fontId="5" fillId="33" borderId="17" xfId="47" applyNumberFormat="1" applyFont="1" applyFill="1" applyBorder="1" applyAlignment="1">
      <alignment horizontal="center" vertical="center" wrapText="1"/>
      <protection/>
    </xf>
    <xf numFmtId="175" fontId="5" fillId="33" borderId="18" xfId="47" applyNumberFormat="1" applyFont="1" applyFill="1" applyBorder="1" applyAlignment="1">
      <alignment horizontal="center" vertical="center" wrapText="1"/>
      <protection/>
    </xf>
    <xf numFmtId="0" fontId="6" fillId="34" borderId="15" xfId="48" applyFont="1" applyFill="1" applyBorder="1" applyAlignment="1">
      <alignment horizontal="center" vertical="center" wrapText="1"/>
      <protection/>
    </xf>
    <xf numFmtId="0" fontId="6" fillId="34" borderId="14" xfId="48" applyFont="1" applyFill="1" applyBorder="1" applyAlignment="1">
      <alignment horizontal="center" vertical="center" wrapText="1"/>
      <protection/>
    </xf>
    <xf numFmtId="0" fontId="11" fillId="0" borderId="16" xfId="48" applyFont="1" applyFill="1" applyBorder="1" applyAlignment="1">
      <alignment horizontal="center" vertical="center" wrapText="1"/>
      <protection/>
    </xf>
    <xf numFmtId="0" fontId="11" fillId="0" borderId="17" xfId="48" applyFont="1" applyFill="1" applyBorder="1" applyAlignment="1">
      <alignment horizontal="center" vertical="center" wrapText="1"/>
      <protection/>
    </xf>
    <xf numFmtId="177" fontId="11" fillId="0" borderId="17" xfId="48" applyNumberFormat="1" applyFont="1" applyFill="1" applyBorder="1" applyAlignment="1">
      <alignment horizontal="center" vertical="center" wrapText="1"/>
      <protection/>
    </xf>
    <xf numFmtId="175" fontId="11" fillId="0" borderId="17" xfId="48" applyNumberFormat="1" applyFont="1" applyFill="1" applyBorder="1" applyAlignment="1">
      <alignment horizontal="center" vertical="center" wrapText="1"/>
      <protection/>
    </xf>
    <xf numFmtId="175" fontId="11" fillId="0" borderId="18" xfId="48" applyNumberFormat="1" applyFont="1" applyFill="1" applyBorder="1" applyAlignment="1">
      <alignment horizontal="center" vertical="center" wrapText="1"/>
      <protection/>
    </xf>
    <xf numFmtId="0" fontId="12" fillId="0" borderId="11" xfId="48" applyFont="1" applyFill="1" applyBorder="1" applyAlignment="1">
      <alignment horizontal="center" vertical="center" wrapText="1"/>
      <protection/>
    </xf>
    <xf numFmtId="177" fontId="12" fillId="0" borderId="11" xfId="48" applyNumberFormat="1" applyFont="1" applyFill="1" applyBorder="1" applyAlignment="1">
      <alignment horizontal="center" vertical="center" wrapText="1"/>
      <protection/>
    </xf>
    <xf numFmtId="175" fontId="12" fillId="0" borderId="11" xfId="48" applyNumberFormat="1" applyFont="1" applyFill="1" applyBorder="1" applyAlignment="1">
      <alignment horizontal="center" vertical="center" wrapText="1"/>
      <protection/>
    </xf>
    <xf numFmtId="0" fontId="12" fillId="34" borderId="11" xfId="48" applyFont="1" applyFill="1" applyBorder="1" applyAlignment="1">
      <alignment horizontal="center" vertical="center" wrapText="1"/>
      <protection/>
    </xf>
    <xf numFmtId="177" fontId="12" fillId="34" borderId="11" xfId="48" applyNumberFormat="1" applyFont="1" applyFill="1" applyBorder="1" applyAlignment="1">
      <alignment horizontal="center" vertical="center" wrapText="1"/>
      <protection/>
    </xf>
    <xf numFmtId="175" fontId="12" fillId="34" borderId="11" xfId="48" applyNumberFormat="1" applyFont="1" applyFill="1" applyBorder="1" applyAlignment="1">
      <alignment horizontal="center" vertical="center" wrapText="1"/>
      <protection/>
    </xf>
    <xf numFmtId="175" fontId="14" fillId="0" borderId="19" xfId="0" applyNumberFormat="1" applyFont="1" applyBorder="1" applyAlignment="1">
      <alignment horizontal="center" vertical="center"/>
    </xf>
    <xf numFmtId="175" fontId="14" fillId="0" borderId="20" xfId="0" applyNumberFormat="1" applyFont="1" applyBorder="1" applyAlignment="1">
      <alignment horizontal="center" vertical="center"/>
    </xf>
    <xf numFmtId="175" fontId="16" fillId="0" borderId="21" xfId="0" applyNumberFormat="1" applyFont="1" applyBorder="1" applyAlignment="1">
      <alignment horizontal="right" vertical="center"/>
    </xf>
    <xf numFmtId="175" fontId="17" fillId="0" borderId="22" xfId="0" applyNumberFormat="1" applyFont="1" applyBorder="1" applyAlignment="1">
      <alignment horizontal="center" vertical="center"/>
    </xf>
    <xf numFmtId="175" fontId="16" fillId="0" borderId="23" xfId="0" applyNumberFormat="1" applyFont="1" applyBorder="1" applyAlignment="1">
      <alignment horizontal="center" vertical="center"/>
    </xf>
    <xf numFmtId="175" fontId="18" fillId="0" borderId="24" xfId="0" applyNumberFormat="1" applyFont="1" applyBorder="1" applyAlignment="1">
      <alignment horizontal="center" vertical="center"/>
    </xf>
    <xf numFmtId="175" fontId="9" fillId="0" borderId="0" xfId="0" applyNumberFormat="1" applyFont="1" applyAlignment="1">
      <alignment horizontal="center" vertical="center"/>
    </xf>
    <xf numFmtId="175" fontId="19" fillId="0" borderId="0" xfId="0" applyNumberFormat="1" applyFont="1" applyAlignment="1">
      <alignment horizontal="center" vertical="center"/>
    </xf>
    <xf numFmtId="0" fontId="20" fillId="34" borderId="11" xfId="47" applyNumberFormat="1" applyFont="1" applyFill="1" applyBorder="1" applyAlignment="1">
      <alignment horizontal="center" vertical="center" wrapText="1"/>
      <protection/>
    </xf>
    <xf numFmtId="175" fontId="3" fillId="33" borderId="25" xfId="0" applyNumberFormat="1" applyFont="1" applyFill="1" applyBorder="1" applyAlignment="1">
      <alignment horizontal="center" vertical="center"/>
    </xf>
    <xf numFmtId="0" fontId="12" fillId="34" borderId="10" xfId="48" applyFont="1" applyFill="1" applyBorder="1" applyAlignment="1">
      <alignment horizontal="center" vertical="center" wrapText="1"/>
      <protection/>
    </xf>
    <xf numFmtId="3" fontId="12" fillId="34" borderId="11" xfId="48" applyNumberFormat="1" applyFont="1" applyFill="1" applyBorder="1" applyAlignment="1">
      <alignment horizontal="center" vertical="center" wrapText="1"/>
      <protection/>
    </xf>
    <xf numFmtId="0" fontId="21" fillId="34" borderId="11" xfId="48" applyFont="1" applyFill="1" applyBorder="1" applyAlignment="1">
      <alignment horizontal="center" vertical="center" wrapText="1"/>
      <protection/>
    </xf>
    <xf numFmtId="1" fontId="12" fillId="34" borderId="11" xfId="48" applyNumberFormat="1" applyFont="1" applyFill="1" applyBorder="1" applyAlignment="1">
      <alignment horizontal="center" vertical="center" wrapText="1"/>
      <protection/>
    </xf>
    <xf numFmtId="178" fontId="12" fillId="34" borderId="11" xfId="48" applyNumberFormat="1" applyFont="1" applyFill="1" applyBorder="1" applyAlignment="1">
      <alignment horizontal="center" vertical="center" wrapText="1"/>
      <protection/>
    </xf>
    <xf numFmtId="16" fontId="12" fillId="34" borderId="11" xfId="48" applyNumberFormat="1" applyFont="1" applyFill="1" applyBorder="1" applyAlignment="1">
      <alignment horizontal="center" vertical="center" wrapText="1"/>
      <protection/>
    </xf>
    <xf numFmtId="0" fontId="2" fillId="34" borderId="26" xfId="48" applyFont="1" applyFill="1" applyBorder="1" applyAlignment="1">
      <alignment horizontal="center" vertical="center" wrapText="1"/>
      <protection/>
    </xf>
    <xf numFmtId="177" fontId="2" fillId="34" borderId="26" xfId="48" applyNumberFormat="1" applyFont="1" applyFill="1" applyBorder="1" applyAlignment="1">
      <alignment horizontal="center" vertical="center" wrapText="1"/>
      <protection/>
    </xf>
    <xf numFmtId="175" fontId="2" fillId="34" borderId="26" xfId="48" applyNumberFormat="1" applyFont="1" applyFill="1" applyBorder="1" applyAlignment="1">
      <alignment horizontal="center" vertical="center" wrapText="1"/>
      <protection/>
    </xf>
    <xf numFmtId="175" fontId="17" fillId="0" borderId="27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4" borderId="11" xfId="46" applyFont="1" applyFill="1" applyBorder="1" applyAlignment="1">
      <alignment horizontal="center" vertical="center" wrapText="1"/>
      <protection/>
    </xf>
    <xf numFmtId="177" fontId="3" fillId="33" borderId="11" xfId="0" applyNumberFormat="1" applyFont="1" applyFill="1" applyBorder="1" applyAlignment="1">
      <alignment horizontal="center" vertical="center"/>
    </xf>
    <xf numFmtId="175" fontId="2" fillId="34" borderId="11" xfId="46" applyNumberFormat="1" applyFont="1" applyFill="1" applyBorder="1" applyAlignment="1">
      <alignment horizontal="center" vertical="center" wrapText="1"/>
      <protection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5" borderId="16" xfId="46" applyFont="1" applyFill="1" applyBorder="1" applyAlignment="1">
      <alignment horizontal="center" vertical="center"/>
      <protection/>
    </xf>
    <xf numFmtId="0" fontId="2" fillId="35" borderId="17" xfId="46" applyFont="1" applyFill="1" applyBorder="1" applyAlignment="1">
      <alignment horizontal="center" vertical="center"/>
      <protection/>
    </xf>
    <xf numFmtId="177" fontId="2" fillId="35" borderId="17" xfId="46" applyNumberFormat="1" applyFont="1" applyFill="1" applyBorder="1" applyAlignment="1">
      <alignment horizontal="center" vertical="center"/>
      <protection/>
    </xf>
    <xf numFmtId="175" fontId="2" fillId="35" borderId="17" xfId="46" applyNumberFormat="1" applyFont="1" applyFill="1" applyBorder="1" applyAlignment="1">
      <alignment horizontal="center" vertical="center" wrapText="1"/>
      <protection/>
    </xf>
    <xf numFmtId="4" fontId="2" fillId="35" borderId="17" xfId="46" applyNumberFormat="1" applyFont="1" applyFill="1" applyBorder="1" applyAlignment="1">
      <alignment horizontal="center" vertical="center" wrapText="1"/>
      <protection/>
    </xf>
    <xf numFmtId="0" fontId="2" fillId="35" borderId="17" xfId="46" applyFont="1" applyFill="1" applyBorder="1" applyAlignment="1">
      <alignment horizontal="center" vertical="center" wrapText="1"/>
      <protection/>
    </xf>
    <xf numFmtId="0" fontId="2" fillId="35" borderId="18" xfId="4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175" fontId="2" fillId="34" borderId="12" xfId="46" applyNumberFormat="1" applyFont="1" applyFill="1" applyBorder="1" applyAlignment="1">
      <alignment horizontal="center" vertical="center" wrapText="1"/>
      <protection/>
    </xf>
    <xf numFmtId="175" fontId="5" fillId="34" borderId="13" xfId="46" applyNumberFormat="1" applyFont="1" applyFill="1" applyBorder="1" applyAlignment="1">
      <alignment horizontal="center" vertical="center" wrapText="1"/>
      <protection/>
    </xf>
    <xf numFmtId="0" fontId="2" fillId="34" borderId="28" xfId="47" applyNumberFormat="1" applyFont="1" applyFill="1" applyBorder="1" applyAlignment="1">
      <alignment horizontal="center" vertical="center" wrapText="1"/>
      <protection/>
    </xf>
    <xf numFmtId="0" fontId="20" fillId="34" borderId="25" xfId="47" applyNumberFormat="1" applyFont="1" applyFill="1" applyBorder="1" applyAlignment="1">
      <alignment horizontal="center" vertical="center" wrapText="1"/>
      <protection/>
    </xf>
    <xf numFmtId="0" fontId="2" fillId="34" borderId="25" xfId="47" applyNumberFormat="1" applyFont="1" applyFill="1" applyBorder="1" applyAlignment="1">
      <alignment horizontal="center" vertical="center" wrapText="1"/>
      <protection/>
    </xf>
    <xf numFmtId="175" fontId="4" fillId="33" borderId="25" xfId="0" applyNumberFormat="1" applyFont="1" applyFill="1" applyBorder="1" applyAlignment="1">
      <alignment horizontal="center" vertical="center"/>
    </xf>
    <xf numFmtId="176" fontId="2" fillId="34" borderId="25" xfId="47" applyNumberFormat="1" applyFont="1" applyFill="1" applyBorder="1" applyAlignment="1">
      <alignment horizontal="center" vertical="center" wrapText="1"/>
      <protection/>
    </xf>
    <xf numFmtId="175" fontId="2" fillId="34" borderId="25" xfId="47" applyNumberFormat="1" applyFont="1" applyFill="1" applyBorder="1" applyAlignment="1">
      <alignment horizontal="center" vertical="center" wrapText="1"/>
      <protection/>
    </xf>
    <xf numFmtId="175" fontId="7" fillId="0" borderId="13" xfId="0" applyNumberFormat="1" applyFont="1" applyBorder="1" applyAlignment="1">
      <alignment horizontal="center" vertical="center"/>
    </xf>
    <xf numFmtId="175" fontId="12" fillId="34" borderId="12" xfId="48" applyNumberFormat="1" applyFont="1" applyFill="1" applyBorder="1" applyAlignment="1">
      <alignment horizontal="center" vertical="center" wrapText="1"/>
      <protection/>
    </xf>
    <xf numFmtId="175" fontId="11" fillId="34" borderId="13" xfId="48" applyNumberFormat="1" applyFont="1" applyFill="1" applyBorder="1" applyAlignment="1">
      <alignment horizontal="center" vertical="center" wrapText="1"/>
      <protection/>
    </xf>
    <xf numFmtId="175" fontId="18" fillId="0" borderId="29" xfId="0" applyNumberFormat="1" applyFont="1" applyBorder="1" applyAlignment="1">
      <alignment horizontal="center" vertical="center"/>
    </xf>
    <xf numFmtId="181" fontId="12" fillId="34" borderId="11" xfId="48" applyNumberFormat="1" applyFont="1" applyFill="1" applyBorder="1" applyAlignment="1">
      <alignment horizontal="center" vertical="center" wrapText="1"/>
      <protection/>
    </xf>
    <xf numFmtId="175" fontId="9" fillId="0" borderId="0" xfId="0" applyNumberFormat="1" applyFont="1" applyAlignment="1">
      <alignment horizontal="center" vertical="center"/>
    </xf>
    <xf numFmtId="175" fontId="13" fillId="0" borderId="30" xfId="0" applyNumberFormat="1" applyFont="1" applyBorder="1" applyAlignment="1">
      <alignment horizontal="center" vertical="center" wrapText="1"/>
    </xf>
    <xf numFmtId="175" fontId="13" fillId="0" borderId="31" xfId="0" applyNumberFormat="1" applyFont="1" applyBorder="1" applyAlignment="1">
      <alignment horizontal="center" vertical="center"/>
    </xf>
    <xf numFmtId="175" fontId="15" fillId="0" borderId="0" xfId="0" applyNumberFormat="1" applyFont="1" applyAlignment="1">
      <alignment horizontal="justify" vertical="center"/>
    </xf>
    <xf numFmtId="175" fontId="19" fillId="0" borderId="0" xfId="0" applyNumberFormat="1" applyFont="1" applyAlignment="1">
      <alignment horizontal="center" vertical="center"/>
    </xf>
    <xf numFmtId="0" fontId="20" fillId="34" borderId="11" xfId="47" applyNumberFormat="1" applyFont="1" applyFill="1" applyBorder="1" applyAlignment="1">
      <alignment horizontal="center" vertical="center" wrapText="1"/>
      <protection/>
    </xf>
    <xf numFmtId="0" fontId="8" fillId="0" borderId="32" xfId="0" applyNumberFormat="1" applyFont="1" applyBorder="1" applyAlignment="1">
      <alignment horizontal="center" vertical="center"/>
    </xf>
    <xf numFmtId="0" fontId="16" fillId="33" borderId="32" xfId="0" applyNumberFormat="1" applyFont="1" applyFill="1" applyBorder="1" applyAlignment="1">
      <alignment horizontal="center" vertical="center"/>
    </xf>
    <xf numFmtId="0" fontId="17" fillId="33" borderId="32" xfId="0" applyNumberFormat="1" applyFont="1" applyFill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12" fillId="34" borderId="28" xfId="48" applyFont="1" applyFill="1" applyBorder="1" applyAlignment="1">
      <alignment horizontal="center" vertical="center" wrapText="1"/>
      <protection/>
    </xf>
    <xf numFmtId="0" fontId="12" fillId="34" borderId="25" xfId="48" applyFont="1" applyFill="1" applyBorder="1" applyAlignment="1">
      <alignment horizontal="center" vertical="center" wrapText="1"/>
      <protection/>
    </xf>
    <xf numFmtId="0" fontId="22" fillId="0" borderId="32" xfId="48" applyFont="1" applyFill="1" applyBorder="1" applyAlignment="1">
      <alignment horizontal="center" vertical="center" wrapText="1"/>
      <protection/>
    </xf>
    <xf numFmtId="0" fontId="10" fillId="0" borderId="32" xfId="48" applyFont="1" applyFill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abbricati Residenziali" xfId="46"/>
    <cellStyle name="Normale_Foglio1" xfId="47"/>
    <cellStyle name="Normale_Locali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="25" zoomScaleNormal="25" zoomScaleSheetLayoutView="40" zoomScalePageLayoutView="0" workbookViewId="0" topLeftCell="A1">
      <selection activeCell="B8" sqref="B8"/>
    </sheetView>
  </sheetViews>
  <sheetFormatPr defaultColWidth="9.140625" defaultRowHeight="12.75"/>
  <cols>
    <col min="1" max="2" width="180.7109375" style="3" customWidth="1"/>
    <col min="3" max="16384" width="9.140625" style="3" customWidth="1"/>
  </cols>
  <sheetData>
    <row r="1" spans="1:2" ht="349.5" customHeight="1" thickBot="1">
      <c r="A1" s="98" t="s">
        <v>138</v>
      </c>
      <c r="B1" s="99"/>
    </row>
    <row r="2" spans="1:2" ht="150" customHeight="1">
      <c r="A2" s="49" t="s">
        <v>122</v>
      </c>
      <c r="B2" s="50" t="s">
        <v>123</v>
      </c>
    </row>
    <row r="3" spans="1:2" ht="75" customHeight="1">
      <c r="A3" s="54" t="s">
        <v>254</v>
      </c>
      <c r="B3" s="52">
        <f>'Terreni da alienare'!P32</f>
        <v>165170.914</v>
      </c>
    </row>
    <row r="4" spans="1:2" ht="75" customHeight="1">
      <c r="A4" s="54" t="s">
        <v>124</v>
      </c>
      <c r="B4" s="52">
        <f>'Fabbricati agricoli'!Q7</f>
        <v>78918.75</v>
      </c>
    </row>
    <row r="5" spans="1:2" ht="75" customHeight="1">
      <c r="A5" s="54" t="s">
        <v>258</v>
      </c>
      <c r="B5" s="52">
        <f>'Alloggi da piano di vendita'!R67</f>
        <v>1257830.7777324445</v>
      </c>
    </row>
    <row r="6" spans="1:2" ht="75" customHeight="1">
      <c r="A6" s="54" t="s">
        <v>125</v>
      </c>
      <c r="B6" s="52">
        <f>'Immobili Vari'!AA25</f>
        <v>4844471.62</v>
      </c>
    </row>
    <row r="7" spans="1:2" ht="75" customHeight="1">
      <c r="A7" s="95" t="s">
        <v>262</v>
      </c>
      <c r="B7" s="68">
        <v>8593693.5</v>
      </c>
    </row>
    <row r="8" spans="1:2" ht="75" customHeight="1" thickBot="1">
      <c r="A8" s="51" t="s">
        <v>126</v>
      </c>
      <c r="B8" s="53">
        <f>SUM(B3:B7)</f>
        <v>14940085.561732445</v>
      </c>
    </row>
    <row r="10" spans="1:2" ht="99.75" customHeight="1">
      <c r="A10" s="100" t="s">
        <v>265</v>
      </c>
      <c r="B10" s="100"/>
    </row>
    <row r="12" spans="1:2" ht="49.5" customHeight="1">
      <c r="A12" s="56"/>
      <c r="B12" s="56"/>
    </row>
    <row r="13" spans="1:2" ht="49.5" customHeight="1">
      <c r="A13" s="101" t="s">
        <v>192</v>
      </c>
      <c r="B13" s="101"/>
    </row>
    <row r="14" spans="1:2" ht="49.5" customHeight="1">
      <c r="A14" s="97" t="s">
        <v>193</v>
      </c>
      <c r="B14" s="97"/>
    </row>
    <row r="15" spans="1:2" ht="49.5" customHeight="1">
      <c r="A15" s="55"/>
      <c r="B15" s="55"/>
    </row>
    <row r="16" spans="1:2" ht="24.75" customHeight="1">
      <c r="A16" s="55"/>
      <c r="B16" s="55"/>
    </row>
    <row r="17" spans="1:2" ht="49.5" customHeight="1">
      <c r="A17" s="101" t="s">
        <v>127</v>
      </c>
      <c r="B17" s="101"/>
    </row>
    <row r="18" spans="1:2" ht="49.5" customHeight="1">
      <c r="A18" s="97" t="s">
        <v>259</v>
      </c>
      <c r="B18" s="97"/>
    </row>
  </sheetData>
  <sheetProtection/>
  <mergeCells count="6">
    <mergeCell ref="A18:B18"/>
    <mergeCell ref="A1:B1"/>
    <mergeCell ref="A10:B10"/>
    <mergeCell ref="A17:B17"/>
    <mergeCell ref="A13:B13"/>
    <mergeCell ref="A14:B1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60" verticalDpi="36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="40" zoomScaleNormal="40" zoomScaleSheetLayoutView="55" zoomScalePageLayoutView="0" workbookViewId="0" topLeftCell="A1">
      <selection activeCell="C55" sqref="C55"/>
    </sheetView>
  </sheetViews>
  <sheetFormatPr defaultColWidth="9.140625" defaultRowHeight="12.75"/>
  <cols>
    <col min="1" max="1" width="9.28125" style="1" bestFit="1" customWidth="1"/>
    <col min="2" max="2" width="33.28125" style="1" bestFit="1" customWidth="1"/>
    <col min="3" max="3" width="53.28125" style="1" bestFit="1" customWidth="1"/>
    <col min="4" max="4" width="8.7109375" style="1" bestFit="1" customWidth="1"/>
    <col min="5" max="5" width="13.8515625" style="1" bestFit="1" customWidth="1"/>
    <col min="6" max="6" width="11.57421875" style="1" bestFit="1" customWidth="1"/>
    <col min="7" max="7" width="9.28125" style="1" bestFit="1" customWidth="1"/>
    <col min="8" max="8" width="5.8515625" style="1" bestFit="1" customWidth="1"/>
    <col min="9" max="9" width="8.140625" style="1" bestFit="1" customWidth="1"/>
    <col min="10" max="10" width="30.421875" style="2" bestFit="1" customWidth="1"/>
    <col min="11" max="11" width="45.28125" style="1" bestFit="1" customWidth="1"/>
    <col min="12" max="12" width="19.57421875" style="1" bestFit="1" customWidth="1"/>
    <col min="13" max="13" width="33.28125" style="4" bestFit="1" customWidth="1"/>
    <col min="14" max="14" width="31.57421875" style="3" bestFit="1" customWidth="1"/>
    <col min="15" max="15" width="44.140625" style="3" bestFit="1" customWidth="1"/>
    <col min="16" max="16" width="33.28125" style="3" bestFit="1" customWidth="1"/>
    <col min="17" max="17" width="13.140625" style="1" bestFit="1" customWidth="1"/>
    <col min="18" max="16384" width="9.140625" style="1" customWidth="1"/>
  </cols>
  <sheetData>
    <row r="1" spans="1:16" ht="75" customHeight="1" thickBot="1">
      <c r="A1" s="103" t="s">
        <v>257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5" customFormat="1" ht="99.75" customHeight="1">
      <c r="A2" s="30" t="s">
        <v>0</v>
      </c>
      <c r="B2" s="31" t="s">
        <v>128</v>
      </c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</v>
      </c>
      <c r="I2" s="31" t="s">
        <v>2</v>
      </c>
      <c r="J2" s="32" t="s">
        <v>14</v>
      </c>
      <c r="K2" s="31" t="s">
        <v>15</v>
      </c>
      <c r="L2" s="31" t="s">
        <v>16</v>
      </c>
      <c r="M2" s="33" t="s">
        <v>17</v>
      </c>
      <c r="N2" s="34" t="s">
        <v>18</v>
      </c>
      <c r="O2" s="34" t="s">
        <v>119</v>
      </c>
      <c r="P2" s="35" t="s">
        <v>120</v>
      </c>
    </row>
    <row r="3" spans="1:16" s="5" customFormat="1" ht="24.75" customHeight="1">
      <c r="A3" s="9">
        <v>873</v>
      </c>
      <c r="B3" s="102" t="s">
        <v>129</v>
      </c>
      <c r="C3" s="10" t="s">
        <v>21</v>
      </c>
      <c r="D3" s="10">
        <v>146</v>
      </c>
      <c r="E3" s="10">
        <v>16</v>
      </c>
      <c r="F3" s="10">
        <v>0</v>
      </c>
      <c r="G3" s="10">
        <v>0</v>
      </c>
      <c r="H3" s="10">
        <v>51</v>
      </c>
      <c r="I3" s="10">
        <v>98</v>
      </c>
      <c r="J3" s="11">
        <f>(G3*10000)+(H3*100)+I3</f>
        <v>5198</v>
      </c>
      <c r="K3" s="10" t="s">
        <v>3</v>
      </c>
      <c r="L3" s="10">
        <v>3</v>
      </c>
      <c r="M3" s="12">
        <v>46782</v>
      </c>
      <c r="N3" s="13">
        <f>M3/1936.27</f>
        <v>24.160886653204358</v>
      </c>
      <c r="O3" s="14">
        <v>10300</v>
      </c>
      <c r="P3" s="15">
        <f>J3*(O3/10000)</f>
        <v>5353.9400000000005</v>
      </c>
    </row>
    <row r="4" spans="1:16" s="5" customFormat="1" ht="24.75" customHeight="1">
      <c r="A4" s="9">
        <v>875</v>
      </c>
      <c r="B4" s="102"/>
      <c r="C4" s="10" t="s">
        <v>21</v>
      </c>
      <c r="D4" s="10">
        <v>146</v>
      </c>
      <c r="E4" s="10">
        <v>74</v>
      </c>
      <c r="F4" s="10">
        <v>0</v>
      </c>
      <c r="G4" s="10">
        <v>0</v>
      </c>
      <c r="H4" s="10">
        <v>52</v>
      </c>
      <c r="I4" s="10">
        <v>38</v>
      </c>
      <c r="J4" s="11">
        <f>(G4*10000)+(H4*100)+I4</f>
        <v>5238</v>
      </c>
      <c r="K4" s="10" t="s">
        <v>6</v>
      </c>
      <c r="L4" s="10">
        <v>2</v>
      </c>
      <c r="M4" s="12">
        <v>13095</v>
      </c>
      <c r="N4" s="13">
        <f>M4/1936.27</f>
        <v>6.763003093576826</v>
      </c>
      <c r="O4" s="14">
        <v>1290</v>
      </c>
      <c r="P4" s="15">
        <f>J4*(O4/10000)</f>
        <v>675.702</v>
      </c>
    </row>
    <row r="5" spans="1:16" s="5" customFormat="1" ht="24.75" customHeight="1">
      <c r="A5" s="9">
        <v>876</v>
      </c>
      <c r="B5" s="102"/>
      <c r="C5" s="10" t="s">
        <v>21</v>
      </c>
      <c r="D5" s="10">
        <v>146</v>
      </c>
      <c r="E5" s="10">
        <v>145</v>
      </c>
      <c r="F5" s="10">
        <v>0</v>
      </c>
      <c r="G5" s="10">
        <v>0</v>
      </c>
      <c r="H5" s="10">
        <v>1</v>
      </c>
      <c r="I5" s="10">
        <v>14</v>
      </c>
      <c r="J5" s="11">
        <f>(G5*10000)+(H5*100)+I5</f>
        <v>114</v>
      </c>
      <c r="K5" s="10" t="s">
        <v>6</v>
      </c>
      <c r="L5" s="10">
        <v>2</v>
      </c>
      <c r="M5" s="12">
        <v>285</v>
      </c>
      <c r="N5" s="13">
        <f>M5/1936.27</f>
        <v>0.14719021624050366</v>
      </c>
      <c r="O5" s="14">
        <v>1290</v>
      </c>
      <c r="P5" s="15">
        <f>J5*(O5/10000)</f>
        <v>14.706</v>
      </c>
    </row>
    <row r="6" spans="1:16" s="5" customFormat="1" ht="24.75" customHeight="1">
      <c r="A6" s="9">
        <v>877</v>
      </c>
      <c r="B6" s="102"/>
      <c r="C6" s="10" t="s">
        <v>21</v>
      </c>
      <c r="D6" s="10">
        <v>146</v>
      </c>
      <c r="E6" s="10">
        <v>146</v>
      </c>
      <c r="F6" s="10">
        <v>0</v>
      </c>
      <c r="G6" s="10">
        <v>0</v>
      </c>
      <c r="H6" s="10">
        <v>1</v>
      </c>
      <c r="I6" s="10">
        <v>85</v>
      </c>
      <c r="J6" s="11">
        <f>(G6*10000)+(H6*100)+I6</f>
        <v>185</v>
      </c>
      <c r="K6" s="10" t="s">
        <v>6</v>
      </c>
      <c r="L6" s="10">
        <v>2</v>
      </c>
      <c r="M6" s="12">
        <v>462</v>
      </c>
      <c r="N6" s="13">
        <f>M6/1936.27</f>
        <v>0.23860308737934277</v>
      </c>
      <c r="O6" s="14">
        <v>1290</v>
      </c>
      <c r="P6" s="15">
        <f>J6*(O6/10000)</f>
        <v>23.865000000000002</v>
      </c>
    </row>
    <row r="7" spans="1:16" s="5" customFormat="1" ht="24.75" customHeight="1">
      <c r="A7" s="9">
        <v>878</v>
      </c>
      <c r="B7" s="102"/>
      <c r="C7" s="10" t="s">
        <v>21</v>
      </c>
      <c r="D7" s="10">
        <v>146</v>
      </c>
      <c r="E7" s="10">
        <v>147</v>
      </c>
      <c r="F7" s="10">
        <v>0</v>
      </c>
      <c r="G7" s="10">
        <v>0</v>
      </c>
      <c r="H7" s="10">
        <v>9</v>
      </c>
      <c r="I7" s="10">
        <v>83</v>
      </c>
      <c r="J7" s="11">
        <f>(G7*10000)+(H7*100)+I7</f>
        <v>983</v>
      </c>
      <c r="K7" s="10" t="s">
        <v>6</v>
      </c>
      <c r="L7" s="10">
        <v>2</v>
      </c>
      <c r="M7" s="12">
        <v>2457</v>
      </c>
      <c r="N7" s="13">
        <f>M7/1936.27</f>
        <v>1.2689346010628684</v>
      </c>
      <c r="O7" s="14">
        <v>1290</v>
      </c>
      <c r="P7" s="15">
        <f>J7*(O7/10000)</f>
        <v>126.807</v>
      </c>
    </row>
    <row r="8" spans="1:16" s="5" customFormat="1" ht="24.75" customHeight="1">
      <c r="A8" s="9">
        <v>769</v>
      </c>
      <c r="B8" s="57" t="s">
        <v>129</v>
      </c>
      <c r="C8" s="10" t="s">
        <v>25</v>
      </c>
      <c r="D8" s="10">
        <v>94</v>
      </c>
      <c r="E8" s="10">
        <v>50</v>
      </c>
      <c r="F8" s="10">
        <v>0</v>
      </c>
      <c r="G8" s="10">
        <v>0</v>
      </c>
      <c r="H8" s="10">
        <v>38</v>
      </c>
      <c r="I8" s="10">
        <v>90</v>
      </c>
      <c r="J8" s="11">
        <f>(G8*10000)+(H8*100)+I8</f>
        <v>3890</v>
      </c>
      <c r="K8" s="10" t="s">
        <v>3</v>
      </c>
      <c r="L8" s="10">
        <v>3</v>
      </c>
      <c r="M8" s="12">
        <v>35010</v>
      </c>
      <c r="N8" s="13">
        <f>M8/1936.27</f>
        <v>18.081156037122923</v>
      </c>
      <c r="O8" s="14">
        <v>10300</v>
      </c>
      <c r="P8" s="15">
        <f>J8*(O8/10000)</f>
        <v>4006.7000000000003</v>
      </c>
    </row>
    <row r="9" spans="1:16" s="5" customFormat="1" ht="24.75" customHeight="1">
      <c r="A9" s="9">
        <v>797</v>
      </c>
      <c r="B9" s="102" t="s">
        <v>130</v>
      </c>
      <c r="C9" s="10" t="s">
        <v>24</v>
      </c>
      <c r="D9" s="10">
        <v>108</v>
      </c>
      <c r="E9" s="10">
        <v>10</v>
      </c>
      <c r="F9" s="10">
        <v>0</v>
      </c>
      <c r="G9" s="10">
        <v>0</v>
      </c>
      <c r="H9" s="10">
        <v>4</v>
      </c>
      <c r="I9" s="10">
        <v>88</v>
      </c>
      <c r="J9" s="11">
        <f>(G9*10000)+(H9*100)+I9</f>
        <v>488</v>
      </c>
      <c r="K9" s="10" t="s">
        <v>6</v>
      </c>
      <c r="L9" s="10">
        <v>2</v>
      </c>
      <c r="M9" s="12">
        <v>1220</v>
      </c>
      <c r="N9" s="13">
        <f>M9/1936.27</f>
        <v>0.6300774168891735</v>
      </c>
      <c r="O9" s="14">
        <v>1290</v>
      </c>
      <c r="P9" s="15">
        <f>J9*(O9/10000)</f>
        <v>62.952</v>
      </c>
    </row>
    <row r="10" spans="1:16" s="5" customFormat="1" ht="24.75" customHeight="1">
      <c r="A10" s="9">
        <v>798</v>
      </c>
      <c r="B10" s="102"/>
      <c r="C10" s="10" t="s">
        <v>24</v>
      </c>
      <c r="D10" s="10">
        <v>108</v>
      </c>
      <c r="E10" s="10">
        <v>14</v>
      </c>
      <c r="F10" s="10">
        <v>0</v>
      </c>
      <c r="G10" s="10">
        <v>0</v>
      </c>
      <c r="H10" s="10">
        <v>73</v>
      </c>
      <c r="I10" s="10">
        <v>60</v>
      </c>
      <c r="J10" s="11">
        <f>(G10*10000)+(H10*100)+I10</f>
        <v>7360</v>
      </c>
      <c r="K10" s="10" t="s">
        <v>3</v>
      </c>
      <c r="L10" s="10">
        <v>4</v>
      </c>
      <c r="M10" s="12">
        <v>51520</v>
      </c>
      <c r="N10" s="13">
        <f>M10/1936.27</f>
        <v>26.607859441090344</v>
      </c>
      <c r="O10" s="14">
        <v>10300</v>
      </c>
      <c r="P10" s="15">
        <f>J10*(O10/10000)</f>
        <v>7580.8</v>
      </c>
    </row>
    <row r="11" spans="1:16" s="5" customFormat="1" ht="24.75" customHeight="1">
      <c r="A11" s="9">
        <v>770</v>
      </c>
      <c r="B11" s="57" t="s">
        <v>131</v>
      </c>
      <c r="C11" s="10" t="s">
        <v>19</v>
      </c>
      <c r="D11" s="10">
        <v>99</v>
      </c>
      <c r="E11" s="10">
        <v>4</v>
      </c>
      <c r="F11" s="10">
        <v>0</v>
      </c>
      <c r="G11" s="10">
        <v>0</v>
      </c>
      <c r="H11" s="10">
        <v>38</v>
      </c>
      <c r="I11" s="10">
        <v>82</v>
      </c>
      <c r="J11" s="11">
        <f>(G11*10000)+(H11*100)+I11</f>
        <v>3882</v>
      </c>
      <c r="K11" s="10" t="s">
        <v>3</v>
      </c>
      <c r="L11" s="10">
        <v>6</v>
      </c>
      <c r="M11" s="12">
        <v>7764</v>
      </c>
      <c r="N11" s="13">
        <f>M11/1936.27</f>
        <v>4.009771364530773</v>
      </c>
      <c r="O11" s="14">
        <v>10300</v>
      </c>
      <c r="P11" s="15">
        <f>J11*(O11/10000)</f>
        <v>3998.46</v>
      </c>
    </row>
    <row r="12" spans="1:16" s="5" customFormat="1" ht="24.75" customHeight="1">
      <c r="A12" s="9">
        <v>861</v>
      </c>
      <c r="B12" s="102"/>
      <c r="C12" s="10" t="s">
        <v>7</v>
      </c>
      <c r="D12" s="10">
        <v>124</v>
      </c>
      <c r="E12" s="10">
        <v>28</v>
      </c>
      <c r="F12" s="10">
        <v>0</v>
      </c>
      <c r="G12" s="10">
        <v>0</v>
      </c>
      <c r="H12" s="10">
        <v>51</v>
      </c>
      <c r="I12" s="10">
        <v>65</v>
      </c>
      <c r="J12" s="11">
        <f>(G12*10000)+(H12*100)+I12</f>
        <v>5165</v>
      </c>
      <c r="K12" s="10" t="s">
        <v>3</v>
      </c>
      <c r="L12" s="10">
        <v>4</v>
      </c>
      <c r="M12" s="12">
        <v>36155</v>
      </c>
      <c r="N12" s="13">
        <f>M12/1936.27</f>
        <v>18.672499186580385</v>
      </c>
      <c r="O12" s="14">
        <v>10300</v>
      </c>
      <c r="P12" s="15">
        <f>J12*(O12/10000)</f>
        <v>5319.95</v>
      </c>
    </row>
    <row r="13" spans="1:16" s="5" customFormat="1" ht="24.75" customHeight="1">
      <c r="A13" s="9">
        <v>864</v>
      </c>
      <c r="B13" s="102"/>
      <c r="C13" s="10" t="s">
        <v>7</v>
      </c>
      <c r="D13" s="10">
        <v>124</v>
      </c>
      <c r="E13" s="10">
        <v>12</v>
      </c>
      <c r="F13" s="10">
        <v>0</v>
      </c>
      <c r="G13" s="10">
        <v>0</v>
      </c>
      <c r="H13" s="10">
        <v>37</v>
      </c>
      <c r="I13" s="10">
        <v>18</v>
      </c>
      <c r="J13" s="11">
        <f>(G13*10000)+(H13*100)+I13</f>
        <v>3718</v>
      </c>
      <c r="K13" s="10" t="s">
        <v>6</v>
      </c>
      <c r="L13" s="10">
        <v>3</v>
      </c>
      <c r="M13" s="12">
        <v>5577</v>
      </c>
      <c r="N13" s="13">
        <f>M13/1936.27</f>
        <v>2.880280126222066</v>
      </c>
      <c r="O13" s="14">
        <v>1290</v>
      </c>
      <c r="P13" s="15">
        <f>J13*(O13/10000)</f>
        <v>479.622</v>
      </c>
    </row>
    <row r="14" spans="1:16" s="5" customFormat="1" ht="24.75" customHeight="1">
      <c r="A14" s="9">
        <v>285</v>
      </c>
      <c r="B14" s="102" t="s">
        <v>132</v>
      </c>
      <c r="C14" s="10" t="s">
        <v>22</v>
      </c>
      <c r="D14" s="10">
        <v>63</v>
      </c>
      <c r="E14" s="10">
        <v>40</v>
      </c>
      <c r="F14" s="10">
        <v>1</v>
      </c>
      <c r="G14" s="10">
        <v>0</v>
      </c>
      <c r="H14" s="10">
        <v>4</v>
      </c>
      <c r="I14" s="10">
        <v>79</v>
      </c>
      <c r="J14" s="11">
        <f>(G14*10000)+(H14*100)+I14</f>
        <v>479</v>
      </c>
      <c r="K14" s="10" t="s">
        <v>3</v>
      </c>
      <c r="L14" s="10">
        <v>4</v>
      </c>
      <c r="M14" s="12">
        <v>3353</v>
      </c>
      <c r="N14" s="13">
        <f>M14/1936.27</f>
        <v>1.7316799826470481</v>
      </c>
      <c r="O14" s="14">
        <v>10300</v>
      </c>
      <c r="P14" s="15">
        <f>J14*(O14/10000)</f>
        <v>493.37</v>
      </c>
    </row>
    <row r="15" spans="1:16" s="5" customFormat="1" ht="24.75" customHeight="1">
      <c r="A15" s="9">
        <v>1045</v>
      </c>
      <c r="B15" s="102"/>
      <c r="C15" s="10" t="s">
        <v>22</v>
      </c>
      <c r="D15" s="10">
        <v>63</v>
      </c>
      <c r="E15" s="10">
        <v>40</v>
      </c>
      <c r="F15" s="10">
        <v>2</v>
      </c>
      <c r="G15" s="10">
        <v>0</v>
      </c>
      <c r="H15" s="10">
        <v>12</v>
      </c>
      <c r="I15" s="10">
        <v>23</v>
      </c>
      <c r="J15" s="11">
        <f>(G15*10000)+(H15*100)+I15</f>
        <v>1223</v>
      </c>
      <c r="K15" s="10" t="s">
        <v>3</v>
      </c>
      <c r="L15" s="10">
        <v>4</v>
      </c>
      <c r="M15" s="12">
        <v>8561</v>
      </c>
      <c r="N15" s="13">
        <f>M15/1936.27</f>
        <v>4.421387513105094</v>
      </c>
      <c r="O15" s="14">
        <v>10300</v>
      </c>
      <c r="P15" s="15">
        <f>J15*(O15/10000)</f>
        <v>1259.69</v>
      </c>
    </row>
    <row r="16" spans="1:16" s="5" customFormat="1" ht="24.75" customHeight="1">
      <c r="A16" s="9">
        <v>1033</v>
      </c>
      <c r="B16" s="102"/>
      <c r="C16" s="10" t="s">
        <v>22</v>
      </c>
      <c r="D16" s="10">
        <v>63</v>
      </c>
      <c r="E16" s="10">
        <v>40</v>
      </c>
      <c r="F16" s="10">
        <v>3</v>
      </c>
      <c r="G16" s="10">
        <v>0</v>
      </c>
      <c r="H16" s="10">
        <v>12</v>
      </c>
      <c r="I16" s="10">
        <v>90</v>
      </c>
      <c r="J16" s="11">
        <f>(G16*10000)+(H16*100)+I16</f>
        <v>1290</v>
      </c>
      <c r="K16" s="10" t="s">
        <v>3</v>
      </c>
      <c r="L16" s="10">
        <v>4</v>
      </c>
      <c r="M16" s="12">
        <v>9030</v>
      </c>
      <c r="N16" s="13">
        <f>M16/1936.27</f>
        <v>4.663605798778063</v>
      </c>
      <c r="O16" s="14">
        <v>10300</v>
      </c>
      <c r="P16" s="15">
        <f>J16*(O16/10000)</f>
        <v>1328.7</v>
      </c>
    </row>
    <row r="17" spans="1:16" s="5" customFormat="1" ht="24.75" customHeight="1">
      <c r="A17" s="9">
        <v>1046</v>
      </c>
      <c r="B17" s="102"/>
      <c r="C17" s="10" t="s">
        <v>22</v>
      </c>
      <c r="D17" s="10">
        <v>63</v>
      </c>
      <c r="E17" s="10">
        <v>40</v>
      </c>
      <c r="F17" s="10">
        <v>4</v>
      </c>
      <c r="G17" s="10">
        <v>0</v>
      </c>
      <c r="H17" s="10">
        <v>15</v>
      </c>
      <c r="I17" s="10">
        <v>90</v>
      </c>
      <c r="J17" s="11">
        <f>(G17*10000)+(H17*100)+I17</f>
        <v>1590</v>
      </c>
      <c r="K17" s="10" t="s">
        <v>3</v>
      </c>
      <c r="L17" s="10">
        <v>4</v>
      </c>
      <c r="M17" s="12">
        <v>11130</v>
      </c>
      <c r="N17" s="13">
        <f>M17/1936.27</f>
        <v>5.7481652868659845</v>
      </c>
      <c r="O17" s="14">
        <v>10300</v>
      </c>
      <c r="P17" s="15">
        <f>J17*(O17/10000)</f>
        <v>1637.7</v>
      </c>
    </row>
    <row r="18" spans="1:16" s="5" customFormat="1" ht="24.75" customHeight="1">
      <c r="A18" s="9">
        <v>1044</v>
      </c>
      <c r="B18" s="102"/>
      <c r="C18" s="10" t="s">
        <v>22</v>
      </c>
      <c r="D18" s="10">
        <v>63</v>
      </c>
      <c r="E18" s="10">
        <v>40</v>
      </c>
      <c r="F18" s="10">
        <v>5</v>
      </c>
      <c r="G18" s="10">
        <v>0</v>
      </c>
      <c r="H18" s="10">
        <v>25</v>
      </c>
      <c r="I18" s="10">
        <v>10</v>
      </c>
      <c r="J18" s="11">
        <f>(G18*10000)+(H18*100)+I18</f>
        <v>2510</v>
      </c>
      <c r="K18" s="10" t="s">
        <v>3</v>
      </c>
      <c r="L18" s="10">
        <v>4</v>
      </c>
      <c r="M18" s="12">
        <v>17570</v>
      </c>
      <c r="N18" s="13">
        <f>M18/1936.27</f>
        <v>9.074147717002278</v>
      </c>
      <c r="O18" s="14">
        <v>10300</v>
      </c>
      <c r="P18" s="15">
        <f>J18*(O18/10000)</f>
        <v>2585.3</v>
      </c>
    </row>
    <row r="19" spans="1:16" s="5" customFormat="1" ht="24.75" customHeight="1">
      <c r="A19" s="9">
        <v>1043</v>
      </c>
      <c r="B19" s="102"/>
      <c r="C19" s="10" t="s">
        <v>22</v>
      </c>
      <c r="D19" s="10">
        <v>63</v>
      </c>
      <c r="E19" s="10">
        <v>40</v>
      </c>
      <c r="F19" s="10">
        <v>6</v>
      </c>
      <c r="G19" s="10">
        <v>0</v>
      </c>
      <c r="H19" s="10">
        <v>20</v>
      </c>
      <c r="I19" s="10">
        <v>45</v>
      </c>
      <c r="J19" s="11">
        <f>(G19*10000)+(H19*100)+I19</f>
        <v>2045</v>
      </c>
      <c r="K19" s="10" t="s">
        <v>3</v>
      </c>
      <c r="L19" s="10">
        <v>4</v>
      </c>
      <c r="M19" s="12">
        <v>14315</v>
      </c>
      <c r="N19" s="13">
        <f>M19/1936.27</f>
        <v>7.393080510466</v>
      </c>
      <c r="O19" s="14">
        <v>10300</v>
      </c>
      <c r="P19" s="15">
        <f>J19*(O19/10000)</f>
        <v>2106.35</v>
      </c>
    </row>
    <row r="20" spans="1:16" s="5" customFormat="1" ht="24.75" customHeight="1">
      <c r="A20" s="9">
        <v>1042</v>
      </c>
      <c r="B20" s="102"/>
      <c r="C20" s="10" t="s">
        <v>22</v>
      </c>
      <c r="D20" s="10">
        <v>63</v>
      </c>
      <c r="E20" s="10">
        <v>40</v>
      </c>
      <c r="F20" s="10">
        <v>7</v>
      </c>
      <c r="G20" s="10">
        <v>0</v>
      </c>
      <c r="H20" s="10">
        <v>4</v>
      </c>
      <c r="I20" s="10">
        <v>77</v>
      </c>
      <c r="J20" s="11">
        <f>(G20*10000)+(H20*100)+I20</f>
        <v>477</v>
      </c>
      <c r="K20" s="10" t="s">
        <v>3</v>
      </c>
      <c r="L20" s="10">
        <v>4</v>
      </c>
      <c r="M20" s="12">
        <v>3339</v>
      </c>
      <c r="N20" s="13">
        <f>M20/1936.27</f>
        <v>1.7244495860597955</v>
      </c>
      <c r="O20" s="14">
        <v>10300</v>
      </c>
      <c r="P20" s="15">
        <f>J20*(O20/10000)</f>
        <v>491.31</v>
      </c>
    </row>
    <row r="21" spans="1:16" s="5" customFormat="1" ht="24.75" customHeight="1">
      <c r="A21" s="9">
        <v>866</v>
      </c>
      <c r="B21" s="102" t="s">
        <v>133</v>
      </c>
      <c r="C21" s="10" t="s">
        <v>8</v>
      </c>
      <c r="D21" s="10">
        <v>133</v>
      </c>
      <c r="E21" s="10">
        <v>6</v>
      </c>
      <c r="F21" s="10">
        <v>0</v>
      </c>
      <c r="G21" s="10">
        <v>6</v>
      </c>
      <c r="H21" s="10">
        <v>6</v>
      </c>
      <c r="I21" s="10">
        <v>58</v>
      </c>
      <c r="J21" s="11">
        <f>(G21*10000)+(H21*100)+I21</f>
        <v>60658</v>
      </c>
      <c r="K21" s="10" t="s">
        <v>3</v>
      </c>
      <c r="L21" s="10">
        <v>5</v>
      </c>
      <c r="M21" s="12">
        <v>242632</v>
      </c>
      <c r="N21" s="13">
        <f>M21/1936.27</f>
        <v>125.30897033988029</v>
      </c>
      <c r="O21" s="14">
        <v>10300</v>
      </c>
      <c r="P21" s="15">
        <f>J21*(O21/10000)</f>
        <v>62477.740000000005</v>
      </c>
    </row>
    <row r="22" spans="1:16" s="5" customFormat="1" ht="24.75" customHeight="1">
      <c r="A22" s="9">
        <v>867</v>
      </c>
      <c r="B22" s="102"/>
      <c r="C22" s="10" t="s">
        <v>8</v>
      </c>
      <c r="D22" s="10">
        <v>133</v>
      </c>
      <c r="E22" s="10">
        <v>10</v>
      </c>
      <c r="F22" s="10">
        <v>0</v>
      </c>
      <c r="G22" s="10">
        <v>4</v>
      </c>
      <c r="H22" s="10">
        <v>5</v>
      </c>
      <c r="I22" s="10">
        <v>90</v>
      </c>
      <c r="J22" s="11">
        <f>(G22*10000)+(H22*100)+I22</f>
        <v>40590</v>
      </c>
      <c r="K22" s="10" t="s">
        <v>6</v>
      </c>
      <c r="L22" s="10">
        <v>4</v>
      </c>
      <c r="M22" s="12">
        <v>28413</v>
      </c>
      <c r="N22" s="13">
        <f>M22/1936.27</f>
        <v>14.67408987382958</v>
      </c>
      <c r="O22" s="14">
        <v>1290</v>
      </c>
      <c r="P22" s="15">
        <f>J22*(O22/10000)</f>
        <v>5236.110000000001</v>
      </c>
    </row>
    <row r="23" spans="1:16" s="5" customFormat="1" ht="24.75" customHeight="1">
      <c r="A23" s="9">
        <v>95</v>
      </c>
      <c r="B23" s="102" t="s">
        <v>134</v>
      </c>
      <c r="C23" s="10" t="s">
        <v>20</v>
      </c>
      <c r="D23" s="10">
        <v>43</v>
      </c>
      <c r="E23" s="10">
        <v>3</v>
      </c>
      <c r="F23" s="10">
        <v>1</v>
      </c>
      <c r="G23" s="10">
        <v>0</v>
      </c>
      <c r="H23" s="10">
        <v>16</v>
      </c>
      <c r="I23" s="10">
        <v>38</v>
      </c>
      <c r="J23" s="11">
        <f>(G23*10000)+(H23*100)+I23</f>
        <v>1638</v>
      </c>
      <c r="K23" s="10" t="s">
        <v>3</v>
      </c>
      <c r="L23" s="10">
        <v>5</v>
      </c>
      <c r="M23" s="12">
        <v>6552</v>
      </c>
      <c r="N23" s="13">
        <f>M23/1936.27</f>
        <v>3.3838256028343157</v>
      </c>
      <c r="O23" s="14">
        <v>10300</v>
      </c>
      <c r="P23" s="15">
        <f>J23*(O23/10000)</f>
        <v>1687.14</v>
      </c>
    </row>
    <row r="24" spans="1:16" s="5" customFormat="1" ht="24.75" customHeight="1">
      <c r="A24" s="9">
        <v>1038</v>
      </c>
      <c r="B24" s="102"/>
      <c r="C24" s="10" t="s">
        <v>20</v>
      </c>
      <c r="D24" s="10">
        <v>43</v>
      </c>
      <c r="E24" s="10">
        <v>3</v>
      </c>
      <c r="F24" s="10">
        <v>2</v>
      </c>
      <c r="G24" s="10">
        <v>0</v>
      </c>
      <c r="H24" s="10">
        <v>45</v>
      </c>
      <c r="I24" s="10">
        <v>4</v>
      </c>
      <c r="J24" s="11">
        <f>(G24*10000)+(H24*100)+I24</f>
        <v>4504</v>
      </c>
      <c r="K24" s="10" t="s">
        <v>3</v>
      </c>
      <c r="L24" s="10">
        <v>5</v>
      </c>
      <c r="M24" s="12">
        <v>18016</v>
      </c>
      <c r="N24" s="13">
        <f>M24/1936.27</f>
        <v>9.304487493996188</v>
      </c>
      <c r="O24" s="14">
        <v>10300</v>
      </c>
      <c r="P24" s="15">
        <f>J24*(O24/10000)</f>
        <v>4639.12</v>
      </c>
    </row>
    <row r="25" spans="1:16" s="5" customFormat="1" ht="24.75" customHeight="1">
      <c r="A25" s="9">
        <v>97</v>
      </c>
      <c r="B25" s="102"/>
      <c r="C25" s="10" t="s">
        <v>20</v>
      </c>
      <c r="D25" s="10">
        <v>43</v>
      </c>
      <c r="E25" s="10">
        <v>9</v>
      </c>
      <c r="F25" s="10">
        <v>0</v>
      </c>
      <c r="G25" s="10">
        <v>0</v>
      </c>
      <c r="H25" s="10">
        <v>58</v>
      </c>
      <c r="I25" s="10">
        <v>15</v>
      </c>
      <c r="J25" s="11">
        <f>(G25*10000)+(H25*100)+I25</f>
        <v>5815</v>
      </c>
      <c r="K25" s="10" t="s">
        <v>3</v>
      </c>
      <c r="L25" s="10">
        <v>5</v>
      </c>
      <c r="M25" s="12">
        <v>23260</v>
      </c>
      <c r="N25" s="13">
        <f>M25/1936.27</f>
        <v>12.012787472821456</v>
      </c>
      <c r="O25" s="14">
        <v>10300</v>
      </c>
      <c r="P25" s="15">
        <f>J25*(O25/10000)</f>
        <v>5989.45</v>
      </c>
    </row>
    <row r="26" spans="1:16" s="5" customFormat="1" ht="24.75" customHeight="1">
      <c r="A26" s="9">
        <v>99</v>
      </c>
      <c r="B26" s="102"/>
      <c r="C26" s="10" t="s">
        <v>20</v>
      </c>
      <c r="D26" s="10">
        <v>43</v>
      </c>
      <c r="E26" s="10">
        <v>12</v>
      </c>
      <c r="F26" s="10">
        <v>0</v>
      </c>
      <c r="G26" s="10">
        <v>1</v>
      </c>
      <c r="H26" s="10">
        <v>4</v>
      </c>
      <c r="I26" s="10">
        <v>55</v>
      </c>
      <c r="J26" s="11">
        <f>(G26*10000)+(H26*100)+I26</f>
        <v>10455</v>
      </c>
      <c r="K26" s="10" t="s">
        <v>5</v>
      </c>
      <c r="L26" s="10">
        <v>0</v>
      </c>
      <c r="M26" s="12">
        <v>5227</v>
      </c>
      <c r="N26" s="13">
        <f>M26/1936.27</f>
        <v>2.699520211540746</v>
      </c>
      <c r="O26" s="14">
        <v>620</v>
      </c>
      <c r="P26" s="15">
        <f>J26*(O26/10000)</f>
        <v>648.21</v>
      </c>
    </row>
    <row r="27" spans="1:16" s="5" customFormat="1" ht="24.75" customHeight="1">
      <c r="A27" s="9">
        <v>100</v>
      </c>
      <c r="B27" s="102"/>
      <c r="C27" s="10" t="s">
        <v>20</v>
      </c>
      <c r="D27" s="10">
        <v>43</v>
      </c>
      <c r="E27" s="10">
        <v>37</v>
      </c>
      <c r="F27" s="10">
        <v>0</v>
      </c>
      <c r="G27" s="10">
        <v>1</v>
      </c>
      <c r="H27" s="10">
        <v>43</v>
      </c>
      <c r="I27" s="10">
        <v>1</v>
      </c>
      <c r="J27" s="11">
        <f>(G27*10000)+(H27*100)+I27</f>
        <v>14301</v>
      </c>
      <c r="K27" s="10" t="s">
        <v>4</v>
      </c>
      <c r="L27" s="10">
        <v>4</v>
      </c>
      <c r="M27" s="12">
        <v>4290</v>
      </c>
      <c r="N27" s="13">
        <f>M27/1936.27</f>
        <v>2.215600097093897</v>
      </c>
      <c r="O27" s="14">
        <v>1400</v>
      </c>
      <c r="P27" s="15">
        <f>J27*(O27/10000)</f>
        <v>2002.14</v>
      </c>
    </row>
    <row r="28" spans="1:16" s="5" customFormat="1" ht="24.75" customHeight="1">
      <c r="A28" s="9">
        <v>1088</v>
      </c>
      <c r="B28" s="102"/>
      <c r="C28" s="10" t="s">
        <v>20</v>
      </c>
      <c r="D28" s="10">
        <v>43</v>
      </c>
      <c r="E28" s="10">
        <v>45</v>
      </c>
      <c r="F28" s="10">
        <v>0</v>
      </c>
      <c r="G28" s="10">
        <v>0</v>
      </c>
      <c r="H28" s="10">
        <v>43</v>
      </c>
      <c r="I28" s="10">
        <v>18</v>
      </c>
      <c r="J28" s="11">
        <f>(G28*10000)+(H28*100)+I28</f>
        <v>4318</v>
      </c>
      <c r="K28" s="10" t="s">
        <v>3</v>
      </c>
      <c r="L28" s="10">
        <v>4</v>
      </c>
      <c r="M28" s="12">
        <v>30226</v>
      </c>
      <c r="N28" s="13">
        <f>M28/1936.27</f>
        <v>15.610426231878819</v>
      </c>
      <c r="O28" s="14">
        <v>10300</v>
      </c>
      <c r="P28" s="15">
        <f>J28*(O28/10000)</f>
        <v>4447.54</v>
      </c>
    </row>
    <row r="29" spans="1:16" s="5" customFormat="1" ht="24.75" customHeight="1">
      <c r="A29" s="9">
        <v>103</v>
      </c>
      <c r="B29" s="102"/>
      <c r="C29" s="10" t="s">
        <v>20</v>
      </c>
      <c r="D29" s="10">
        <v>43</v>
      </c>
      <c r="E29" s="10">
        <v>54</v>
      </c>
      <c r="F29" s="10">
        <v>1</v>
      </c>
      <c r="G29" s="10">
        <v>0</v>
      </c>
      <c r="H29" s="10">
        <v>53</v>
      </c>
      <c r="I29" s="10">
        <v>6</v>
      </c>
      <c r="J29" s="11">
        <f>(G29*10000)+(H29*100)+I29</f>
        <v>5306</v>
      </c>
      <c r="K29" s="10" t="s">
        <v>3</v>
      </c>
      <c r="L29" s="10">
        <v>4</v>
      </c>
      <c r="M29" s="12">
        <v>37142</v>
      </c>
      <c r="N29" s="13">
        <f>M29/1936.27</f>
        <v>19.182242145981707</v>
      </c>
      <c r="O29" s="14">
        <v>10300</v>
      </c>
      <c r="P29" s="15">
        <f>J29*(O29/10000)</f>
        <v>5465.18</v>
      </c>
    </row>
    <row r="30" spans="1:16" s="5" customFormat="1" ht="24.75" customHeight="1">
      <c r="A30" s="9">
        <v>104</v>
      </c>
      <c r="B30" s="102"/>
      <c r="C30" s="10" t="s">
        <v>20</v>
      </c>
      <c r="D30" s="10">
        <v>43</v>
      </c>
      <c r="E30" s="10">
        <v>54</v>
      </c>
      <c r="F30" s="10">
        <v>2</v>
      </c>
      <c r="G30" s="10">
        <v>0</v>
      </c>
      <c r="H30" s="10">
        <v>92</v>
      </c>
      <c r="I30" s="10">
        <v>62</v>
      </c>
      <c r="J30" s="11">
        <f>(G30*10000)+(H30*100)+I30</f>
        <v>9262</v>
      </c>
      <c r="K30" s="10" t="s">
        <v>3</v>
      </c>
      <c r="L30" s="10">
        <v>4</v>
      </c>
      <c r="M30" s="12">
        <v>64834</v>
      </c>
      <c r="N30" s="13">
        <f>M30/1936.27</f>
        <v>33.483966595567765</v>
      </c>
      <c r="O30" s="14">
        <v>10300</v>
      </c>
      <c r="P30" s="15">
        <f>J30*(O30/10000)</f>
        <v>9539.86</v>
      </c>
    </row>
    <row r="31" spans="1:16" s="5" customFormat="1" ht="24.75" customHeight="1">
      <c r="A31" s="9">
        <v>105</v>
      </c>
      <c r="B31" s="102"/>
      <c r="C31" s="10" t="s">
        <v>20</v>
      </c>
      <c r="D31" s="10">
        <v>43</v>
      </c>
      <c r="E31" s="10">
        <v>54</v>
      </c>
      <c r="F31" s="10">
        <v>3</v>
      </c>
      <c r="G31" s="10">
        <v>2</v>
      </c>
      <c r="H31" s="10">
        <v>47</v>
      </c>
      <c r="I31" s="10">
        <v>50</v>
      </c>
      <c r="J31" s="11">
        <f>(G31*10000)+(H31*100)+I31</f>
        <v>24750</v>
      </c>
      <c r="K31" s="10" t="s">
        <v>3</v>
      </c>
      <c r="L31" s="10">
        <v>4</v>
      </c>
      <c r="M31" s="12">
        <v>173250</v>
      </c>
      <c r="N31" s="13">
        <f>M31/1936.27</f>
        <v>89.47615776725354</v>
      </c>
      <c r="O31" s="14">
        <v>10300</v>
      </c>
      <c r="P31" s="15">
        <f>J31*(O31/10000)</f>
        <v>25492.5</v>
      </c>
    </row>
    <row r="32" spans="1:16" s="5" customFormat="1" ht="39.75" customHeight="1" thickBot="1">
      <c r="A32" s="86"/>
      <c r="B32" s="87"/>
      <c r="C32" s="88"/>
      <c r="D32" s="88"/>
      <c r="E32" s="88"/>
      <c r="F32" s="88"/>
      <c r="G32" s="88"/>
      <c r="H32" s="88"/>
      <c r="I32" s="88"/>
      <c r="J32" s="89">
        <f>SUM(J3:J31)</f>
        <v>227432</v>
      </c>
      <c r="K32" s="88"/>
      <c r="L32" s="88"/>
      <c r="M32" s="90"/>
      <c r="N32" s="91"/>
      <c r="O32" s="58"/>
      <c r="P32" s="16">
        <f>SUM(P3:P31)</f>
        <v>165170.914</v>
      </c>
    </row>
    <row r="33" spans="10:16" s="5" customFormat="1" ht="18.75">
      <c r="J33" s="6"/>
      <c r="M33" s="7"/>
      <c r="N33" s="8"/>
      <c r="O33" s="8"/>
      <c r="P33" s="8"/>
    </row>
    <row r="34" spans="10:16" s="5" customFormat="1" ht="18.75">
      <c r="J34" s="6"/>
      <c r="M34" s="7"/>
      <c r="N34" s="8"/>
      <c r="O34" s="8"/>
      <c r="P34" s="8"/>
    </row>
  </sheetData>
  <sheetProtection/>
  <mergeCells count="7">
    <mergeCell ref="B12:B13"/>
    <mergeCell ref="B14:B20"/>
    <mergeCell ref="B9:B10"/>
    <mergeCell ref="A1:P1"/>
    <mergeCell ref="B3:B7"/>
    <mergeCell ref="B23:B31"/>
    <mergeCell ref="B21:B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60" verticalDpi="36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"/>
  <sheetViews>
    <sheetView zoomScale="55" zoomScaleNormal="55" zoomScaleSheetLayoutView="70" zoomScalePageLayoutView="0" workbookViewId="0" topLeftCell="A1">
      <selection activeCell="Q8" sqref="Q8"/>
    </sheetView>
  </sheetViews>
  <sheetFormatPr defaultColWidth="9.140625" defaultRowHeight="12.75"/>
  <cols>
    <col min="1" max="1" width="9.421875" style="1" bestFit="1" customWidth="1"/>
    <col min="2" max="2" width="27.7109375" style="1" bestFit="1" customWidth="1"/>
    <col min="3" max="3" width="5.57421875" style="1" bestFit="1" customWidth="1"/>
    <col min="4" max="4" width="7.7109375" style="1" bestFit="1" customWidth="1"/>
    <col min="5" max="7" width="6.00390625" style="1" bestFit="1" customWidth="1"/>
    <col min="8" max="8" width="3.8515625" style="1" bestFit="1" customWidth="1"/>
    <col min="9" max="9" width="16.8515625" style="2" bestFit="1" customWidth="1"/>
    <col min="10" max="10" width="17.57421875" style="2" bestFit="1" customWidth="1"/>
    <col min="11" max="11" width="16.421875" style="2" bestFit="1" customWidth="1"/>
    <col min="12" max="12" width="71.7109375" style="1" customWidth="1"/>
    <col min="13" max="13" width="17.28125" style="1" bestFit="1" customWidth="1"/>
    <col min="14" max="14" width="16.421875" style="4" bestFit="1" customWidth="1"/>
    <col min="15" max="15" width="13.140625" style="3" bestFit="1" customWidth="1"/>
    <col min="16" max="16" width="27.140625" style="3" bestFit="1" customWidth="1"/>
    <col min="17" max="17" width="16.7109375" style="3" bestFit="1" customWidth="1"/>
    <col min="18" max="18" width="9.140625" style="1" customWidth="1"/>
    <col min="19" max="19" width="14.00390625" style="1" bestFit="1" customWidth="1"/>
    <col min="20" max="16384" width="9.140625" style="1" customWidth="1"/>
  </cols>
  <sheetData>
    <row r="1" spans="1:17" ht="75" customHeight="1" thickBot="1">
      <c r="A1" s="104" t="s">
        <v>255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s="5" customFormat="1" ht="75" customHeight="1">
      <c r="A2" s="30" t="s">
        <v>0</v>
      </c>
      <c r="B2" s="31" t="s">
        <v>9</v>
      </c>
      <c r="C2" s="31" t="s">
        <v>10</v>
      </c>
      <c r="D2" s="31" t="s">
        <v>11</v>
      </c>
      <c r="E2" s="31" t="s">
        <v>12</v>
      </c>
      <c r="F2" s="31" t="s">
        <v>13</v>
      </c>
      <c r="G2" s="31" t="s">
        <v>1</v>
      </c>
      <c r="H2" s="31" t="s">
        <v>2</v>
      </c>
      <c r="I2" s="32" t="s">
        <v>14</v>
      </c>
      <c r="J2" s="32" t="s">
        <v>105</v>
      </c>
      <c r="K2" s="32" t="s">
        <v>104</v>
      </c>
      <c r="L2" s="31" t="s">
        <v>15</v>
      </c>
      <c r="M2" s="31" t="s">
        <v>28</v>
      </c>
      <c r="N2" s="33" t="s">
        <v>26</v>
      </c>
      <c r="O2" s="34" t="s">
        <v>27</v>
      </c>
      <c r="P2" s="34" t="s">
        <v>107</v>
      </c>
      <c r="Q2" s="35" t="s">
        <v>106</v>
      </c>
    </row>
    <row r="3" spans="1:17" s="5" customFormat="1" ht="24.75" customHeight="1">
      <c r="A3" s="9">
        <v>828</v>
      </c>
      <c r="B3" s="10" t="s">
        <v>23</v>
      </c>
      <c r="C3" s="10">
        <v>118</v>
      </c>
      <c r="D3" s="10">
        <v>8</v>
      </c>
      <c r="E3" s="10">
        <v>0</v>
      </c>
      <c r="F3" s="10">
        <v>0</v>
      </c>
      <c r="G3" s="10">
        <v>29</v>
      </c>
      <c r="H3" s="10">
        <v>85</v>
      </c>
      <c r="I3" s="11">
        <f>(F3*10000)+(G3*100)+H3</f>
        <v>2985</v>
      </c>
      <c r="J3" s="11">
        <v>300</v>
      </c>
      <c r="K3" s="11">
        <v>2685</v>
      </c>
      <c r="L3" s="10" t="s">
        <v>100</v>
      </c>
      <c r="M3" s="10">
        <v>0</v>
      </c>
      <c r="N3" s="12">
        <v>0</v>
      </c>
      <c r="O3" s="13">
        <f>N3/1936.27</f>
        <v>0</v>
      </c>
      <c r="P3" s="14">
        <v>150</v>
      </c>
      <c r="Q3" s="15">
        <f>(J3*P3)+(K3*P3*0.025)</f>
        <v>55068.75</v>
      </c>
    </row>
    <row r="4" spans="1:17" s="5" customFormat="1" ht="24.75" customHeight="1">
      <c r="A4" s="9"/>
      <c r="B4" s="26" t="s">
        <v>101</v>
      </c>
      <c r="C4" s="26">
        <v>20</v>
      </c>
      <c r="D4" s="26">
        <v>338</v>
      </c>
      <c r="E4" s="10">
        <v>1</v>
      </c>
      <c r="F4" s="10">
        <v>0</v>
      </c>
      <c r="G4" s="10">
        <v>2</v>
      </c>
      <c r="H4" s="10">
        <v>40</v>
      </c>
      <c r="I4" s="11">
        <f>(F4*10000)+(G4*100)+H4</f>
        <v>240</v>
      </c>
      <c r="J4" s="11">
        <v>0</v>
      </c>
      <c r="K4" s="11">
        <v>240</v>
      </c>
      <c r="L4" s="26" t="s">
        <v>102</v>
      </c>
      <c r="M4" s="26" t="s">
        <v>103</v>
      </c>
      <c r="N4" s="26" t="s">
        <v>103</v>
      </c>
      <c r="O4" s="26" t="s">
        <v>103</v>
      </c>
      <c r="P4" s="29">
        <v>150</v>
      </c>
      <c r="Q4" s="15">
        <f>(J4*P4)+(K4*P4*0.025)</f>
        <v>900</v>
      </c>
    </row>
    <row r="5" spans="1:19" ht="24.75" customHeight="1">
      <c r="A5" s="25"/>
      <c r="B5" s="26" t="s">
        <v>101</v>
      </c>
      <c r="C5" s="26">
        <v>20</v>
      </c>
      <c r="D5" s="26">
        <v>338</v>
      </c>
      <c r="E5" s="26">
        <v>2</v>
      </c>
      <c r="F5" s="10">
        <v>0</v>
      </c>
      <c r="G5" s="26">
        <v>1</v>
      </c>
      <c r="H5" s="26">
        <v>4</v>
      </c>
      <c r="I5" s="11">
        <f>(F5*10000)+(G5*100)+H5</f>
        <v>104</v>
      </c>
      <c r="J5" s="27">
        <v>104</v>
      </c>
      <c r="K5" s="27">
        <v>0</v>
      </c>
      <c r="L5" s="26" t="s">
        <v>102</v>
      </c>
      <c r="M5" s="26" t="s">
        <v>30</v>
      </c>
      <c r="N5" s="28">
        <v>490205.48</v>
      </c>
      <c r="O5" s="13">
        <f>N5/1936.27</f>
        <v>253.17000211747327</v>
      </c>
      <c r="P5" s="29">
        <v>150</v>
      </c>
      <c r="Q5" s="15">
        <f>(J5*P5)+(K5*P5*0.025)</f>
        <v>15600</v>
      </c>
      <c r="R5" s="1"/>
      <c r="S5" s="3">
        <f>Q4+Q5+Q6</f>
        <v>23850</v>
      </c>
    </row>
    <row r="6" spans="1:17" ht="24.75" customHeight="1">
      <c r="A6" s="25"/>
      <c r="B6" s="26" t="s">
        <v>101</v>
      </c>
      <c r="C6" s="26">
        <v>20</v>
      </c>
      <c r="D6" s="26">
        <v>338</v>
      </c>
      <c r="E6" s="26">
        <v>3</v>
      </c>
      <c r="F6" s="10">
        <v>0</v>
      </c>
      <c r="G6" s="26">
        <v>0</v>
      </c>
      <c r="H6" s="26">
        <v>49</v>
      </c>
      <c r="I6" s="11">
        <f>(F6*10000)+(G6*100)+H6</f>
        <v>49</v>
      </c>
      <c r="J6" s="27">
        <v>49</v>
      </c>
      <c r="K6" s="27">
        <v>0</v>
      </c>
      <c r="L6" s="26" t="s">
        <v>102</v>
      </c>
      <c r="M6" s="26" t="s">
        <v>30</v>
      </c>
      <c r="N6" s="28">
        <v>204257.12</v>
      </c>
      <c r="O6" s="13">
        <f>N6/1936.27</f>
        <v>105.48999881214912</v>
      </c>
      <c r="P6" s="29">
        <v>150</v>
      </c>
      <c r="Q6" s="15">
        <f>(J6*P6)+(K6*P6*0.025)</f>
        <v>7350</v>
      </c>
    </row>
    <row r="7" spans="1:17" ht="34.5" customHeight="1" thickBo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92">
        <f>SUM(Q3:Q6)</f>
        <v>78918.75</v>
      </c>
    </row>
  </sheetData>
  <sheetProtection/>
  <mergeCells count="2">
    <mergeCell ref="A1:Q1"/>
    <mergeCell ref="A7:P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60" verticalDpi="36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zoomScale="55" zoomScaleNormal="55" zoomScaleSheetLayoutView="25" zoomScalePageLayoutView="0" workbookViewId="0" topLeftCell="A7">
      <selection activeCell="C66" sqref="C66"/>
    </sheetView>
  </sheetViews>
  <sheetFormatPr defaultColWidth="9.140625" defaultRowHeight="12.75"/>
  <cols>
    <col min="1" max="1" width="5.8515625" style="0" bestFit="1" customWidth="1"/>
    <col min="2" max="2" width="33.8515625" style="0" bestFit="1" customWidth="1"/>
    <col min="3" max="3" width="18.8515625" style="0" bestFit="1" customWidth="1"/>
    <col min="4" max="4" width="12.28125" style="0" bestFit="1" customWidth="1"/>
    <col min="5" max="5" width="27.140625" style="0" bestFit="1" customWidth="1"/>
    <col min="6" max="6" width="28.8515625" style="0" bestFit="1" customWidth="1"/>
    <col min="7" max="7" width="8.57421875" style="0" bestFit="1" customWidth="1"/>
    <col min="8" max="8" width="9.28125" style="0" bestFit="1" customWidth="1"/>
    <col min="9" max="9" width="6.00390625" style="0" bestFit="1" customWidth="1"/>
    <col min="10" max="10" width="8.7109375" style="0" bestFit="1" customWidth="1"/>
    <col min="11" max="11" width="8.8515625" style="0" bestFit="1" customWidth="1"/>
    <col min="12" max="12" width="15.140625" style="0" bestFit="1" customWidth="1"/>
    <col min="13" max="13" width="20.140625" style="0" bestFit="1" customWidth="1"/>
    <col min="14" max="14" width="13.28125" style="0" bestFit="1" customWidth="1"/>
    <col min="15" max="16" width="13.140625" style="0" bestFit="1" customWidth="1"/>
    <col min="17" max="17" width="12.57421875" style="0" customWidth="1"/>
    <col min="18" max="18" width="19.8515625" style="0" customWidth="1"/>
  </cols>
  <sheetData>
    <row r="1" spans="1:18" ht="75" customHeight="1" thickBot="1">
      <c r="A1" s="108" t="s">
        <v>256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ht="93.75">
      <c r="A2" s="76" t="s">
        <v>110</v>
      </c>
      <c r="B2" s="77" t="s">
        <v>230</v>
      </c>
      <c r="C2" s="77" t="s">
        <v>231</v>
      </c>
      <c r="D2" s="77" t="s">
        <v>232</v>
      </c>
      <c r="E2" s="77" t="s">
        <v>233</v>
      </c>
      <c r="F2" s="77" t="s">
        <v>234</v>
      </c>
      <c r="G2" s="77" t="s">
        <v>235</v>
      </c>
      <c r="H2" s="77" t="s">
        <v>236</v>
      </c>
      <c r="I2" s="77" t="s">
        <v>237</v>
      </c>
      <c r="J2" s="77" t="s">
        <v>238</v>
      </c>
      <c r="K2" s="77" t="s">
        <v>239</v>
      </c>
      <c r="L2" s="77" t="s">
        <v>240</v>
      </c>
      <c r="M2" s="78" t="s">
        <v>241</v>
      </c>
      <c r="N2" s="79" t="s">
        <v>242</v>
      </c>
      <c r="O2" s="80" t="s">
        <v>243</v>
      </c>
      <c r="P2" s="80" t="s">
        <v>244</v>
      </c>
      <c r="Q2" s="81" t="s">
        <v>245</v>
      </c>
      <c r="R2" s="82" t="s">
        <v>108</v>
      </c>
    </row>
    <row r="3" spans="1:18" s="75" customFormat="1" ht="30" customHeight="1">
      <c r="A3" s="83">
        <v>1</v>
      </c>
      <c r="B3" s="70" t="s">
        <v>199</v>
      </c>
      <c r="C3" s="71" t="s">
        <v>194</v>
      </c>
      <c r="D3" s="70" t="s">
        <v>196</v>
      </c>
      <c r="E3" s="70" t="s">
        <v>200</v>
      </c>
      <c r="F3" s="70" t="s">
        <v>201</v>
      </c>
      <c r="G3" s="70">
        <v>68</v>
      </c>
      <c r="H3" s="70">
        <v>829</v>
      </c>
      <c r="I3" s="70">
        <v>10</v>
      </c>
      <c r="J3" s="70" t="s">
        <v>39</v>
      </c>
      <c r="K3" s="70">
        <v>9</v>
      </c>
      <c r="L3" s="70" t="s">
        <v>202</v>
      </c>
      <c r="M3" s="72">
        <v>153400</v>
      </c>
      <c r="N3" s="73">
        <f>M3/1936.27</f>
        <v>79.22448832032723</v>
      </c>
      <c r="O3" s="74">
        <v>0</v>
      </c>
      <c r="P3" s="74">
        <v>25.98</v>
      </c>
      <c r="Q3" s="74">
        <v>0</v>
      </c>
      <c r="R3" s="84">
        <f>N3*100</f>
        <v>7922.448832032723</v>
      </c>
    </row>
    <row r="4" spans="1:18" s="75" customFormat="1" ht="30" customHeight="1">
      <c r="A4" s="83">
        <v>2</v>
      </c>
      <c r="B4" s="70" t="s">
        <v>199</v>
      </c>
      <c r="C4" s="71" t="s">
        <v>194</v>
      </c>
      <c r="D4" s="70" t="s">
        <v>197</v>
      </c>
      <c r="E4" s="70" t="s">
        <v>87</v>
      </c>
      <c r="F4" s="70" t="s">
        <v>88</v>
      </c>
      <c r="G4" s="70">
        <v>68</v>
      </c>
      <c r="H4" s="70">
        <v>829</v>
      </c>
      <c r="I4" s="70">
        <v>11</v>
      </c>
      <c r="J4" s="70" t="s">
        <v>39</v>
      </c>
      <c r="K4" s="70">
        <v>9</v>
      </c>
      <c r="L4" s="70" t="s">
        <v>203</v>
      </c>
      <c r="M4" s="72">
        <v>123900</v>
      </c>
      <c r="N4" s="73">
        <f>M4/1936.27</f>
        <v>63.98900979718738</v>
      </c>
      <c r="O4" s="74">
        <v>0</v>
      </c>
      <c r="P4" s="74">
        <v>20.91</v>
      </c>
      <c r="Q4" s="74">
        <v>0</v>
      </c>
      <c r="R4" s="84">
        <f>N4*100</f>
        <v>6398.900979718738</v>
      </c>
    </row>
    <row r="5" spans="1:18" s="75" customFormat="1" ht="30" customHeight="1">
      <c r="A5" s="83">
        <v>3</v>
      </c>
      <c r="B5" s="70" t="s">
        <v>199</v>
      </c>
      <c r="C5" s="71" t="s">
        <v>194</v>
      </c>
      <c r="D5" s="70" t="s">
        <v>197</v>
      </c>
      <c r="E5" s="70" t="s">
        <v>204</v>
      </c>
      <c r="F5" s="70" t="s">
        <v>66</v>
      </c>
      <c r="G5" s="70">
        <v>68</v>
      </c>
      <c r="H5" s="70">
        <v>829</v>
      </c>
      <c r="I5" s="70">
        <v>12</v>
      </c>
      <c r="J5" s="70" t="s">
        <v>39</v>
      </c>
      <c r="K5" s="70">
        <v>9</v>
      </c>
      <c r="L5" s="70" t="s">
        <v>205</v>
      </c>
      <c r="M5" s="72">
        <v>129800</v>
      </c>
      <c r="N5" s="73">
        <f>M5/1936.27</f>
        <v>67.03610550181534</v>
      </c>
      <c r="O5" s="74">
        <v>0</v>
      </c>
      <c r="P5" s="74">
        <v>21.67</v>
      </c>
      <c r="Q5" s="74">
        <v>0</v>
      </c>
      <c r="R5" s="84">
        <f>N5*100</f>
        <v>6703.610550181535</v>
      </c>
    </row>
    <row r="6" spans="1:18" s="75" customFormat="1" ht="30" customHeight="1">
      <c r="A6" s="83">
        <v>4</v>
      </c>
      <c r="B6" s="70" t="s">
        <v>199</v>
      </c>
      <c r="C6" s="71" t="s">
        <v>194</v>
      </c>
      <c r="D6" s="70" t="s">
        <v>197</v>
      </c>
      <c r="E6" s="70" t="s">
        <v>206</v>
      </c>
      <c r="F6" s="70" t="s">
        <v>207</v>
      </c>
      <c r="G6" s="70">
        <v>68</v>
      </c>
      <c r="H6" s="70">
        <v>829</v>
      </c>
      <c r="I6" s="70">
        <v>14</v>
      </c>
      <c r="J6" s="70" t="s">
        <v>39</v>
      </c>
      <c r="K6" s="70">
        <v>9</v>
      </c>
      <c r="L6" s="70" t="s">
        <v>205</v>
      </c>
      <c r="M6" s="72">
        <v>129800</v>
      </c>
      <c r="N6" s="73">
        <f>M6/1936.27</f>
        <v>67.03610550181534</v>
      </c>
      <c r="O6" s="74">
        <v>0</v>
      </c>
      <c r="P6" s="74">
        <v>21.69</v>
      </c>
      <c r="Q6" s="74">
        <v>0</v>
      </c>
      <c r="R6" s="84">
        <f>N6*100</f>
        <v>6703.610550181535</v>
      </c>
    </row>
    <row r="7" spans="1:18" s="75" customFormat="1" ht="30" customHeight="1">
      <c r="A7" s="83">
        <v>5</v>
      </c>
      <c r="B7" s="70" t="s">
        <v>199</v>
      </c>
      <c r="C7" s="71" t="s">
        <v>194</v>
      </c>
      <c r="D7" s="70" t="s">
        <v>196</v>
      </c>
      <c r="E7" s="70" t="s">
        <v>208</v>
      </c>
      <c r="F7" s="70" t="s">
        <v>209</v>
      </c>
      <c r="G7" s="70">
        <v>68</v>
      </c>
      <c r="H7" s="70">
        <v>829</v>
      </c>
      <c r="I7" s="70">
        <v>15</v>
      </c>
      <c r="J7" s="70" t="s">
        <v>39</v>
      </c>
      <c r="K7" s="70">
        <v>9</v>
      </c>
      <c r="L7" s="70" t="s">
        <v>205</v>
      </c>
      <c r="M7" s="72">
        <v>129800</v>
      </c>
      <c r="N7" s="73">
        <f>M7/1936.27</f>
        <v>67.03610550181534</v>
      </c>
      <c r="O7" s="74">
        <v>0</v>
      </c>
      <c r="P7" s="74">
        <v>22.22</v>
      </c>
      <c r="Q7" s="74">
        <v>0</v>
      </c>
      <c r="R7" s="84">
        <f>N7*100</f>
        <v>6703.610550181535</v>
      </c>
    </row>
    <row r="8" spans="1:18" s="75" customFormat="1" ht="30" customHeight="1">
      <c r="A8" s="83">
        <v>6</v>
      </c>
      <c r="B8" s="70" t="s">
        <v>199</v>
      </c>
      <c r="C8" s="71" t="s">
        <v>194</v>
      </c>
      <c r="D8" s="70" t="s">
        <v>196</v>
      </c>
      <c r="E8" s="70" t="s">
        <v>210</v>
      </c>
      <c r="F8" s="70" t="s">
        <v>211</v>
      </c>
      <c r="G8" s="70">
        <v>68</v>
      </c>
      <c r="H8" s="70">
        <v>829</v>
      </c>
      <c r="I8" s="70">
        <v>17</v>
      </c>
      <c r="J8" s="70" t="s">
        <v>39</v>
      </c>
      <c r="K8" s="70">
        <v>9</v>
      </c>
      <c r="L8" s="70" t="s">
        <v>205</v>
      </c>
      <c r="M8" s="72">
        <v>129800</v>
      </c>
      <c r="N8" s="73">
        <f>M8/1936.27</f>
        <v>67.03610550181534</v>
      </c>
      <c r="O8" s="74">
        <v>0</v>
      </c>
      <c r="P8" s="74">
        <v>22.01</v>
      </c>
      <c r="Q8" s="74">
        <v>0</v>
      </c>
      <c r="R8" s="84">
        <f>N8*100</f>
        <v>6703.610550181535</v>
      </c>
    </row>
    <row r="9" spans="1:18" s="75" customFormat="1" ht="30" customHeight="1">
      <c r="A9" s="83">
        <v>7</v>
      </c>
      <c r="B9" s="70" t="s">
        <v>212</v>
      </c>
      <c r="C9" s="71" t="s">
        <v>194</v>
      </c>
      <c r="D9" s="70" t="s">
        <v>196</v>
      </c>
      <c r="E9" s="70" t="s">
        <v>213</v>
      </c>
      <c r="F9" s="70" t="s">
        <v>67</v>
      </c>
      <c r="G9" s="70">
        <v>68</v>
      </c>
      <c r="H9" s="70">
        <v>829</v>
      </c>
      <c r="I9" s="70">
        <v>18</v>
      </c>
      <c r="J9" s="70" t="s">
        <v>39</v>
      </c>
      <c r="K9" s="70">
        <v>9</v>
      </c>
      <c r="L9" s="70" t="s">
        <v>214</v>
      </c>
      <c r="M9" s="72">
        <v>106200</v>
      </c>
      <c r="N9" s="73">
        <f>M9/1936.27</f>
        <v>54.847722683303466</v>
      </c>
      <c r="O9" s="74">
        <v>0</v>
      </c>
      <c r="P9" s="74">
        <v>18</v>
      </c>
      <c r="Q9" s="74">
        <v>0</v>
      </c>
      <c r="R9" s="84">
        <f>N9*100</f>
        <v>5484.772268330346</v>
      </c>
    </row>
    <row r="10" spans="1:18" s="75" customFormat="1" ht="30" customHeight="1">
      <c r="A10" s="83">
        <v>8</v>
      </c>
      <c r="B10" s="70" t="s">
        <v>199</v>
      </c>
      <c r="C10" s="71" t="s">
        <v>194</v>
      </c>
      <c r="D10" s="70" t="s">
        <v>197</v>
      </c>
      <c r="E10" s="70" t="s">
        <v>215</v>
      </c>
      <c r="F10" s="70" t="s">
        <v>90</v>
      </c>
      <c r="G10" s="70">
        <v>68</v>
      </c>
      <c r="H10" s="70">
        <v>829</v>
      </c>
      <c r="I10" s="70">
        <v>19</v>
      </c>
      <c r="J10" s="70" t="s">
        <v>39</v>
      </c>
      <c r="K10" s="70">
        <v>9</v>
      </c>
      <c r="L10" s="70" t="s">
        <v>202</v>
      </c>
      <c r="M10" s="72">
        <v>153400</v>
      </c>
      <c r="N10" s="73">
        <f>M10/1936.27</f>
        <v>79.22448832032723</v>
      </c>
      <c r="O10" s="74">
        <v>0</v>
      </c>
      <c r="P10" s="74">
        <v>26.52</v>
      </c>
      <c r="Q10" s="74">
        <v>0</v>
      </c>
      <c r="R10" s="84">
        <f>N10*100</f>
        <v>7922.448832032723</v>
      </c>
    </row>
    <row r="11" spans="1:18" s="75" customFormat="1" ht="30" customHeight="1">
      <c r="A11" s="83">
        <v>9</v>
      </c>
      <c r="B11" s="70" t="s">
        <v>199</v>
      </c>
      <c r="C11" s="71" t="s">
        <v>194</v>
      </c>
      <c r="D11" s="70" t="s">
        <v>195</v>
      </c>
      <c r="E11" s="70" t="s">
        <v>74</v>
      </c>
      <c r="F11" s="70" t="s">
        <v>89</v>
      </c>
      <c r="G11" s="70">
        <v>68</v>
      </c>
      <c r="H11" s="70">
        <v>829</v>
      </c>
      <c r="I11" s="70">
        <v>20</v>
      </c>
      <c r="J11" s="70" t="s">
        <v>39</v>
      </c>
      <c r="K11" s="70">
        <v>9</v>
      </c>
      <c r="L11" s="70" t="s">
        <v>202</v>
      </c>
      <c r="M11" s="72">
        <v>153400</v>
      </c>
      <c r="N11" s="73">
        <f>M11/1936.27</f>
        <v>79.22448832032723</v>
      </c>
      <c r="O11" s="74">
        <v>0</v>
      </c>
      <c r="P11" s="74">
        <v>26.33</v>
      </c>
      <c r="Q11" s="74">
        <v>0</v>
      </c>
      <c r="R11" s="84">
        <f>N11*100</f>
        <v>7922.448832032723</v>
      </c>
    </row>
    <row r="12" spans="1:18" s="75" customFormat="1" ht="30" customHeight="1">
      <c r="A12" s="83">
        <v>10</v>
      </c>
      <c r="B12" s="70" t="s">
        <v>199</v>
      </c>
      <c r="C12" s="71" t="s">
        <v>194</v>
      </c>
      <c r="D12" s="70" t="s">
        <v>195</v>
      </c>
      <c r="E12" s="70" t="s">
        <v>216</v>
      </c>
      <c r="F12" s="70" t="s">
        <v>67</v>
      </c>
      <c r="G12" s="70">
        <v>68</v>
      </c>
      <c r="H12" s="70">
        <v>829</v>
      </c>
      <c r="I12" s="70">
        <v>21</v>
      </c>
      <c r="J12" s="70" t="s">
        <v>39</v>
      </c>
      <c r="K12" s="70">
        <v>9</v>
      </c>
      <c r="L12" s="70" t="s">
        <v>202</v>
      </c>
      <c r="M12" s="72">
        <v>153400</v>
      </c>
      <c r="N12" s="73">
        <f>M12/1936.27</f>
        <v>79.22448832032723</v>
      </c>
      <c r="O12" s="74">
        <v>0</v>
      </c>
      <c r="P12" s="74">
        <v>26.51</v>
      </c>
      <c r="Q12" s="74">
        <v>0</v>
      </c>
      <c r="R12" s="84">
        <f>N12*100</f>
        <v>7922.448832032723</v>
      </c>
    </row>
    <row r="13" spans="1:18" s="75" customFormat="1" ht="30" customHeight="1">
      <c r="A13" s="83">
        <v>11</v>
      </c>
      <c r="B13" s="70" t="s">
        <v>199</v>
      </c>
      <c r="C13" s="71" t="s">
        <v>194</v>
      </c>
      <c r="D13" s="70" t="s">
        <v>195</v>
      </c>
      <c r="E13" s="70" t="s">
        <v>68</v>
      </c>
      <c r="F13" s="70" t="s">
        <v>72</v>
      </c>
      <c r="G13" s="70">
        <v>68</v>
      </c>
      <c r="H13" s="70">
        <v>829</v>
      </c>
      <c r="I13" s="70">
        <v>22</v>
      </c>
      <c r="J13" s="70" t="s">
        <v>39</v>
      </c>
      <c r="K13" s="70">
        <v>9</v>
      </c>
      <c r="L13" s="70" t="s">
        <v>202</v>
      </c>
      <c r="M13" s="72">
        <v>153400</v>
      </c>
      <c r="N13" s="73">
        <f>M13/1936.27</f>
        <v>79.22448832032723</v>
      </c>
      <c r="O13" s="74">
        <v>0</v>
      </c>
      <c r="P13" s="74">
        <v>26.35</v>
      </c>
      <c r="Q13" s="74">
        <v>0</v>
      </c>
      <c r="R13" s="84">
        <f>N13*100</f>
        <v>7922.448832032723</v>
      </c>
    </row>
    <row r="14" spans="1:18" s="75" customFormat="1" ht="30" customHeight="1">
      <c r="A14" s="83">
        <v>12</v>
      </c>
      <c r="B14" s="70" t="s">
        <v>199</v>
      </c>
      <c r="C14" s="71" t="s">
        <v>194</v>
      </c>
      <c r="D14" s="70" t="s">
        <v>195</v>
      </c>
      <c r="E14" s="70" t="s">
        <v>92</v>
      </c>
      <c r="F14" s="70" t="s">
        <v>72</v>
      </c>
      <c r="G14" s="70">
        <v>68</v>
      </c>
      <c r="H14" s="70">
        <v>829</v>
      </c>
      <c r="I14" s="70">
        <v>23</v>
      </c>
      <c r="J14" s="70" t="s">
        <v>39</v>
      </c>
      <c r="K14" s="70">
        <v>9</v>
      </c>
      <c r="L14" s="70" t="s">
        <v>202</v>
      </c>
      <c r="M14" s="72">
        <v>153400</v>
      </c>
      <c r="N14" s="73">
        <f>M14/1936.27</f>
        <v>79.22448832032723</v>
      </c>
      <c r="O14" s="74">
        <v>0</v>
      </c>
      <c r="P14" s="74">
        <v>25.7</v>
      </c>
      <c r="Q14" s="74">
        <v>0</v>
      </c>
      <c r="R14" s="84">
        <f>N14*100</f>
        <v>7922.448832032723</v>
      </c>
    </row>
    <row r="15" spans="1:18" s="75" customFormat="1" ht="30" customHeight="1">
      <c r="A15" s="83">
        <v>13</v>
      </c>
      <c r="B15" s="70" t="s">
        <v>199</v>
      </c>
      <c r="C15" s="71" t="s">
        <v>194</v>
      </c>
      <c r="D15" s="70" t="s">
        <v>195</v>
      </c>
      <c r="E15" s="70" t="s">
        <v>217</v>
      </c>
      <c r="F15" s="70" t="s">
        <v>91</v>
      </c>
      <c r="G15" s="70">
        <v>68</v>
      </c>
      <c r="H15" s="70">
        <v>829</v>
      </c>
      <c r="I15" s="70">
        <v>24</v>
      </c>
      <c r="J15" s="70" t="s">
        <v>39</v>
      </c>
      <c r="K15" s="70">
        <v>9</v>
      </c>
      <c r="L15" s="70" t="s">
        <v>202</v>
      </c>
      <c r="M15" s="72">
        <v>153400</v>
      </c>
      <c r="N15" s="73">
        <f>M15/1936.27</f>
        <v>79.22448832032723</v>
      </c>
      <c r="O15" s="74">
        <v>0</v>
      </c>
      <c r="P15" s="74">
        <v>26.51</v>
      </c>
      <c r="Q15" s="74">
        <v>0</v>
      </c>
      <c r="R15" s="84">
        <f>N15*100</f>
        <v>7922.448832032723</v>
      </c>
    </row>
    <row r="16" spans="1:18" s="75" customFormat="1" ht="30" customHeight="1">
      <c r="A16" s="83">
        <v>14</v>
      </c>
      <c r="B16" s="70" t="s">
        <v>199</v>
      </c>
      <c r="C16" s="71" t="s">
        <v>194</v>
      </c>
      <c r="D16" s="70" t="s">
        <v>195</v>
      </c>
      <c r="E16" s="70" t="s">
        <v>218</v>
      </c>
      <c r="F16" s="70" t="s">
        <v>67</v>
      </c>
      <c r="G16" s="70">
        <v>68</v>
      </c>
      <c r="H16" s="70">
        <v>829</v>
      </c>
      <c r="I16" s="70">
        <v>25</v>
      </c>
      <c r="J16" s="70" t="s">
        <v>39</v>
      </c>
      <c r="K16" s="70">
        <v>9</v>
      </c>
      <c r="L16" s="70" t="s">
        <v>202</v>
      </c>
      <c r="M16" s="72">
        <v>153400</v>
      </c>
      <c r="N16" s="73">
        <f>M16/1936.27</f>
        <v>79.22448832032723</v>
      </c>
      <c r="O16" s="74">
        <v>0</v>
      </c>
      <c r="P16" s="74">
        <v>26.27</v>
      </c>
      <c r="Q16" s="74">
        <v>0</v>
      </c>
      <c r="R16" s="84">
        <f>N16*100</f>
        <v>7922.448832032723</v>
      </c>
    </row>
    <row r="17" spans="1:18" s="75" customFormat="1" ht="30" customHeight="1">
      <c r="A17" s="83">
        <v>15</v>
      </c>
      <c r="B17" s="70" t="s">
        <v>199</v>
      </c>
      <c r="C17" s="71" t="s">
        <v>194</v>
      </c>
      <c r="D17" s="70" t="s">
        <v>195</v>
      </c>
      <c r="E17" s="70" t="s">
        <v>219</v>
      </c>
      <c r="F17" s="70" t="s">
        <v>211</v>
      </c>
      <c r="G17" s="70">
        <v>68</v>
      </c>
      <c r="H17" s="70">
        <v>829</v>
      </c>
      <c r="I17" s="70">
        <v>26</v>
      </c>
      <c r="J17" s="70" t="s">
        <v>39</v>
      </c>
      <c r="K17" s="70">
        <v>9</v>
      </c>
      <c r="L17" s="70" t="s">
        <v>202</v>
      </c>
      <c r="M17" s="72">
        <v>153400</v>
      </c>
      <c r="N17" s="73">
        <f>M17/1936.27</f>
        <v>79.22448832032723</v>
      </c>
      <c r="O17" s="74">
        <v>0</v>
      </c>
      <c r="P17" s="74">
        <v>26.26</v>
      </c>
      <c r="Q17" s="74">
        <v>0</v>
      </c>
      <c r="R17" s="84">
        <f>N17*100</f>
        <v>7922.448832032723</v>
      </c>
    </row>
    <row r="18" spans="1:18" s="75" customFormat="1" ht="30" customHeight="1">
      <c r="A18" s="83">
        <v>16</v>
      </c>
      <c r="B18" s="70" t="s">
        <v>199</v>
      </c>
      <c r="C18" s="71" t="s">
        <v>194</v>
      </c>
      <c r="D18" s="70" t="s">
        <v>195</v>
      </c>
      <c r="E18" s="70" t="s">
        <v>84</v>
      </c>
      <c r="F18" s="70" t="s">
        <v>85</v>
      </c>
      <c r="G18" s="70">
        <v>68</v>
      </c>
      <c r="H18" s="70">
        <v>829</v>
      </c>
      <c r="I18" s="70">
        <v>29</v>
      </c>
      <c r="J18" s="70" t="s">
        <v>39</v>
      </c>
      <c r="K18" s="70">
        <v>9</v>
      </c>
      <c r="L18" s="70" t="s">
        <v>203</v>
      </c>
      <c r="M18" s="72">
        <v>123900</v>
      </c>
      <c r="N18" s="73">
        <f>M18/1936.27</f>
        <v>63.98900979718738</v>
      </c>
      <c r="O18" s="74">
        <v>0</v>
      </c>
      <c r="P18" s="74">
        <v>21.69</v>
      </c>
      <c r="Q18" s="74">
        <v>0</v>
      </c>
      <c r="R18" s="84">
        <f>N18*100</f>
        <v>6398.900979718738</v>
      </c>
    </row>
    <row r="19" spans="1:18" s="75" customFormat="1" ht="30" customHeight="1">
      <c r="A19" s="83">
        <v>17</v>
      </c>
      <c r="B19" s="70" t="s">
        <v>199</v>
      </c>
      <c r="C19" s="71" t="s">
        <v>194</v>
      </c>
      <c r="D19" s="70" t="s">
        <v>195</v>
      </c>
      <c r="E19" s="70" t="s">
        <v>82</v>
      </c>
      <c r="F19" s="70" t="s">
        <v>83</v>
      </c>
      <c r="G19" s="70">
        <v>68</v>
      </c>
      <c r="H19" s="70">
        <v>829</v>
      </c>
      <c r="I19" s="70">
        <v>30</v>
      </c>
      <c r="J19" s="70" t="s">
        <v>39</v>
      </c>
      <c r="K19" s="70">
        <v>9</v>
      </c>
      <c r="L19" s="70" t="s">
        <v>203</v>
      </c>
      <c r="M19" s="72">
        <v>123900</v>
      </c>
      <c r="N19" s="73">
        <f>M19/1936.27</f>
        <v>63.98900979718738</v>
      </c>
      <c r="O19" s="74">
        <v>0</v>
      </c>
      <c r="P19" s="74">
        <v>20.82</v>
      </c>
      <c r="Q19" s="74">
        <v>0</v>
      </c>
      <c r="R19" s="84">
        <f>N19*100</f>
        <v>6398.900979718738</v>
      </c>
    </row>
    <row r="20" spans="1:18" s="75" customFormat="1" ht="30" customHeight="1">
      <c r="A20" s="83">
        <v>18</v>
      </c>
      <c r="B20" s="70" t="s">
        <v>212</v>
      </c>
      <c r="C20" s="71" t="s">
        <v>194</v>
      </c>
      <c r="D20" s="70" t="s">
        <v>195</v>
      </c>
      <c r="E20" s="70" t="s">
        <v>213</v>
      </c>
      <c r="F20" s="70" t="s">
        <v>220</v>
      </c>
      <c r="G20" s="70">
        <v>68</v>
      </c>
      <c r="H20" s="70">
        <v>829</v>
      </c>
      <c r="I20" s="70">
        <v>31</v>
      </c>
      <c r="J20" s="70" t="s">
        <v>39</v>
      </c>
      <c r="K20" s="70">
        <v>9</v>
      </c>
      <c r="L20" s="70" t="s">
        <v>214</v>
      </c>
      <c r="M20" s="72">
        <v>106200</v>
      </c>
      <c r="N20" s="73">
        <f>M20/1936.27</f>
        <v>54.847722683303466</v>
      </c>
      <c r="O20" s="74">
        <v>0</v>
      </c>
      <c r="P20" s="74">
        <v>18</v>
      </c>
      <c r="Q20" s="74">
        <v>0</v>
      </c>
      <c r="R20" s="84">
        <f>N20*100</f>
        <v>5484.772268330346</v>
      </c>
    </row>
    <row r="21" spans="1:18" s="75" customFormat="1" ht="30" customHeight="1">
      <c r="A21" s="83">
        <v>19</v>
      </c>
      <c r="B21" s="70" t="s">
        <v>199</v>
      </c>
      <c r="C21" s="71" t="s">
        <v>194</v>
      </c>
      <c r="D21" s="70" t="s">
        <v>195</v>
      </c>
      <c r="E21" s="70" t="s">
        <v>221</v>
      </c>
      <c r="F21" s="70" t="s">
        <v>222</v>
      </c>
      <c r="G21" s="70">
        <v>68</v>
      </c>
      <c r="H21" s="70">
        <v>829</v>
      </c>
      <c r="I21" s="70">
        <v>32</v>
      </c>
      <c r="J21" s="70" t="s">
        <v>39</v>
      </c>
      <c r="K21" s="70">
        <v>9</v>
      </c>
      <c r="L21" s="70" t="s">
        <v>223</v>
      </c>
      <c r="M21" s="72">
        <v>141600</v>
      </c>
      <c r="N21" s="73">
        <f>M21/1936.27</f>
        <v>73.13029691107128</v>
      </c>
      <c r="O21" s="74">
        <v>0</v>
      </c>
      <c r="P21" s="74">
        <v>23.96</v>
      </c>
      <c r="Q21" s="74">
        <v>0</v>
      </c>
      <c r="R21" s="84">
        <f>N21*100</f>
        <v>7313.029691107128</v>
      </c>
    </row>
    <row r="22" spans="1:18" s="75" customFormat="1" ht="30" customHeight="1">
      <c r="A22" s="83">
        <v>20</v>
      </c>
      <c r="B22" s="70" t="s">
        <v>198</v>
      </c>
      <c r="C22" s="71" t="s">
        <v>194</v>
      </c>
      <c r="D22" s="70" t="s">
        <v>195</v>
      </c>
      <c r="E22" s="70" t="s">
        <v>213</v>
      </c>
      <c r="F22" s="70" t="s">
        <v>220</v>
      </c>
      <c r="G22" s="70">
        <v>68</v>
      </c>
      <c r="H22" s="70">
        <v>829</v>
      </c>
      <c r="I22" s="70">
        <v>33</v>
      </c>
      <c r="J22" s="70" t="s">
        <v>38</v>
      </c>
      <c r="K22" s="70">
        <v>6</v>
      </c>
      <c r="L22" s="70" t="s">
        <v>224</v>
      </c>
      <c r="M22" s="72">
        <v>35500</v>
      </c>
      <c r="N22" s="73">
        <f>M22/1936.27</f>
        <v>18.33421991767677</v>
      </c>
      <c r="O22" s="74">
        <v>0</v>
      </c>
      <c r="P22" s="74">
        <v>5.21</v>
      </c>
      <c r="Q22" s="74">
        <v>0</v>
      </c>
      <c r="R22" s="84">
        <f>N22*100</f>
        <v>1833.421991767677</v>
      </c>
    </row>
    <row r="23" spans="1:18" s="75" customFormat="1" ht="30" customHeight="1">
      <c r="A23" s="83">
        <v>21</v>
      </c>
      <c r="B23" s="70" t="s">
        <v>199</v>
      </c>
      <c r="C23" s="71" t="s">
        <v>194</v>
      </c>
      <c r="D23" s="70" t="s">
        <v>195</v>
      </c>
      <c r="E23" s="70" t="s">
        <v>225</v>
      </c>
      <c r="F23" s="70" t="s">
        <v>226</v>
      </c>
      <c r="G23" s="70">
        <v>68</v>
      </c>
      <c r="H23" s="70">
        <v>829</v>
      </c>
      <c r="I23" s="70">
        <v>34</v>
      </c>
      <c r="J23" s="70" t="s">
        <v>39</v>
      </c>
      <c r="K23" s="70">
        <v>9</v>
      </c>
      <c r="L23" s="70" t="s">
        <v>227</v>
      </c>
      <c r="M23" s="72">
        <v>147500</v>
      </c>
      <c r="N23" s="73">
        <f>M23/1936.27</f>
        <v>76.17739261569926</v>
      </c>
      <c r="O23" s="74">
        <v>0</v>
      </c>
      <c r="P23" s="74">
        <v>25.37</v>
      </c>
      <c r="Q23" s="74">
        <v>0</v>
      </c>
      <c r="R23" s="84">
        <f>N23*100</f>
        <v>7617.739261569926</v>
      </c>
    </row>
    <row r="24" spans="1:18" s="75" customFormat="1" ht="30" customHeight="1">
      <c r="A24" s="83">
        <v>22</v>
      </c>
      <c r="B24" s="70" t="s">
        <v>198</v>
      </c>
      <c r="C24" s="71" t="s">
        <v>194</v>
      </c>
      <c r="D24" s="70" t="s">
        <v>196</v>
      </c>
      <c r="E24" s="70" t="s">
        <v>213</v>
      </c>
      <c r="F24" s="70" t="s">
        <v>67</v>
      </c>
      <c r="G24" s="70">
        <v>68</v>
      </c>
      <c r="H24" s="70">
        <v>829</v>
      </c>
      <c r="I24" s="70">
        <v>36</v>
      </c>
      <c r="J24" s="70" t="s">
        <v>38</v>
      </c>
      <c r="K24" s="70">
        <v>6</v>
      </c>
      <c r="L24" s="70" t="s">
        <v>229</v>
      </c>
      <c r="M24" s="72">
        <v>28400</v>
      </c>
      <c r="N24" s="73">
        <f>M24/1936.27</f>
        <v>14.667375934141416</v>
      </c>
      <c r="O24" s="74">
        <v>0</v>
      </c>
      <c r="P24" s="74">
        <v>3.63</v>
      </c>
      <c r="Q24" s="74">
        <v>0</v>
      </c>
      <c r="R24" s="84">
        <f>N24*100</f>
        <v>1466.7375934141417</v>
      </c>
    </row>
    <row r="25" spans="1:18" s="75" customFormat="1" ht="30" customHeight="1">
      <c r="A25" s="83">
        <v>23</v>
      </c>
      <c r="B25" s="70" t="s">
        <v>93</v>
      </c>
      <c r="C25" s="71" t="s">
        <v>194</v>
      </c>
      <c r="D25" s="70" t="s">
        <v>196</v>
      </c>
      <c r="E25" s="70" t="s">
        <v>210</v>
      </c>
      <c r="F25" s="70" t="s">
        <v>211</v>
      </c>
      <c r="G25" s="70">
        <v>68</v>
      </c>
      <c r="H25" s="70">
        <v>829</v>
      </c>
      <c r="I25" s="70">
        <v>37</v>
      </c>
      <c r="J25" s="70" t="s">
        <v>79</v>
      </c>
      <c r="K25" s="70">
        <v>3</v>
      </c>
      <c r="L25" s="70">
        <v>4.5</v>
      </c>
      <c r="M25" s="72">
        <v>652500</v>
      </c>
      <c r="N25" s="73">
        <f>M25/1936.27</f>
        <v>336.9881266558899</v>
      </c>
      <c r="O25" s="74">
        <v>81.07</v>
      </c>
      <c r="P25" s="74">
        <v>12.86</v>
      </c>
      <c r="Q25" s="74">
        <v>0</v>
      </c>
      <c r="R25" s="84">
        <f>N25*100</f>
        <v>33698.812665588994</v>
      </c>
    </row>
    <row r="26" spans="1:18" s="75" customFormat="1" ht="30" customHeight="1">
      <c r="A26" s="83">
        <v>24</v>
      </c>
      <c r="B26" s="70" t="s">
        <v>93</v>
      </c>
      <c r="C26" s="71" t="s">
        <v>194</v>
      </c>
      <c r="D26" s="70" t="s">
        <v>196</v>
      </c>
      <c r="E26" s="70" t="s">
        <v>208</v>
      </c>
      <c r="F26" s="70" t="s">
        <v>209</v>
      </c>
      <c r="G26" s="70">
        <v>68</v>
      </c>
      <c r="H26" s="70">
        <v>829</v>
      </c>
      <c r="I26" s="70">
        <v>38</v>
      </c>
      <c r="J26" s="70" t="s">
        <v>79</v>
      </c>
      <c r="K26" s="70">
        <v>3</v>
      </c>
      <c r="L26" s="70">
        <v>4</v>
      </c>
      <c r="M26" s="72">
        <v>580000</v>
      </c>
      <c r="N26" s="73">
        <f>M26/1936.27</f>
        <v>299.54500147190214</v>
      </c>
      <c r="O26" s="74">
        <v>69.51</v>
      </c>
      <c r="P26" s="74">
        <v>7.05</v>
      </c>
      <c r="Q26" s="74">
        <v>0</v>
      </c>
      <c r="R26" s="84">
        <f>N26*100</f>
        <v>29954.500147190214</v>
      </c>
    </row>
    <row r="27" spans="1:18" s="75" customFormat="1" ht="30" customHeight="1">
      <c r="A27" s="83">
        <v>25</v>
      </c>
      <c r="B27" s="70" t="s">
        <v>93</v>
      </c>
      <c r="C27" s="71" t="s">
        <v>194</v>
      </c>
      <c r="D27" s="70" t="s">
        <v>197</v>
      </c>
      <c r="E27" s="70" t="s">
        <v>206</v>
      </c>
      <c r="F27" s="70" t="s">
        <v>207</v>
      </c>
      <c r="G27" s="70">
        <v>68</v>
      </c>
      <c r="H27" s="70">
        <v>829</v>
      </c>
      <c r="I27" s="70">
        <v>39</v>
      </c>
      <c r="J27" s="70" t="s">
        <v>79</v>
      </c>
      <c r="K27" s="70">
        <v>3</v>
      </c>
      <c r="L27" s="70">
        <v>4.5</v>
      </c>
      <c r="M27" s="72">
        <v>652500</v>
      </c>
      <c r="N27" s="73">
        <f>M27/1936.27</f>
        <v>336.9881266558899</v>
      </c>
      <c r="O27" s="74">
        <v>60.58</v>
      </c>
      <c r="P27" s="74">
        <v>8.22</v>
      </c>
      <c r="Q27" s="74">
        <v>0</v>
      </c>
      <c r="R27" s="84">
        <f>N27*100</f>
        <v>33698.812665588994</v>
      </c>
    </row>
    <row r="28" spans="1:18" s="75" customFormat="1" ht="30" customHeight="1">
      <c r="A28" s="83">
        <v>26</v>
      </c>
      <c r="B28" s="70" t="s">
        <v>93</v>
      </c>
      <c r="C28" s="71" t="s">
        <v>194</v>
      </c>
      <c r="D28" s="70" t="s">
        <v>197</v>
      </c>
      <c r="E28" s="70" t="s">
        <v>87</v>
      </c>
      <c r="F28" s="70" t="s">
        <v>88</v>
      </c>
      <c r="G28" s="70">
        <v>68</v>
      </c>
      <c r="H28" s="70">
        <v>829</v>
      </c>
      <c r="I28" s="70">
        <v>40</v>
      </c>
      <c r="J28" s="70" t="s">
        <v>79</v>
      </c>
      <c r="K28" s="70">
        <v>3</v>
      </c>
      <c r="L28" s="70">
        <v>5</v>
      </c>
      <c r="M28" s="72">
        <v>725000</v>
      </c>
      <c r="N28" s="73">
        <f>M28/1936.27</f>
        <v>374.4312518398777</v>
      </c>
      <c r="O28" s="74">
        <v>85.69</v>
      </c>
      <c r="P28" s="74">
        <v>10.07</v>
      </c>
      <c r="Q28" s="74">
        <v>0</v>
      </c>
      <c r="R28" s="84">
        <f>N28*100</f>
        <v>37443.125183987766</v>
      </c>
    </row>
    <row r="29" spans="1:18" s="75" customFormat="1" ht="30" customHeight="1">
      <c r="A29" s="83">
        <v>27</v>
      </c>
      <c r="B29" s="70" t="s">
        <v>93</v>
      </c>
      <c r="C29" s="71" t="s">
        <v>194</v>
      </c>
      <c r="D29" s="70" t="s">
        <v>195</v>
      </c>
      <c r="E29" s="70" t="s">
        <v>92</v>
      </c>
      <c r="F29" s="70" t="s">
        <v>72</v>
      </c>
      <c r="G29" s="70">
        <v>68</v>
      </c>
      <c r="H29" s="70">
        <v>829</v>
      </c>
      <c r="I29" s="70">
        <v>41</v>
      </c>
      <c r="J29" s="70" t="s">
        <v>79</v>
      </c>
      <c r="K29" s="70">
        <v>3</v>
      </c>
      <c r="L29" s="70">
        <v>5.5</v>
      </c>
      <c r="M29" s="72">
        <v>797500</v>
      </c>
      <c r="N29" s="73">
        <f>M29/1936.27</f>
        <v>411.87437702386546</v>
      </c>
      <c r="O29" s="74">
        <v>96.64</v>
      </c>
      <c r="P29" s="74">
        <v>18.61</v>
      </c>
      <c r="Q29" s="74">
        <v>0</v>
      </c>
      <c r="R29" s="84">
        <f>N29*100</f>
        <v>41187.437702386545</v>
      </c>
    </row>
    <row r="30" spans="1:18" s="75" customFormat="1" ht="30" customHeight="1">
      <c r="A30" s="83">
        <v>28</v>
      </c>
      <c r="B30" s="70" t="s">
        <v>93</v>
      </c>
      <c r="C30" s="71" t="s">
        <v>194</v>
      </c>
      <c r="D30" s="70" t="s">
        <v>195</v>
      </c>
      <c r="E30" s="70" t="s">
        <v>74</v>
      </c>
      <c r="F30" s="70" t="s">
        <v>89</v>
      </c>
      <c r="G30" s="70">
        <v>68</v>
      </c>
      <c r="H30" s="70">
        <v>829</v>
      </c>
      <c r="I30" s="70">
        <v>42</v>
      </c>
      <c r="J30" s="70" t="s">
        <v>79</v>
      </c>
      <c r="K30" s="70">
        <v>3</v>
      </c>
      <c r="L30" s="70">
        <v>5</v>
      </c>
      <c r="M30" s="72">
        <v>725000</v>
      </c>
      <c r="N30" s="73">
        <f>M30/1936.27</f>
        <v>374.4312518398777</v>
      </c>
      <c r="O30" s="74">
        <v>88.63</v>
      </c>
      <c r="P30" s="74">
        <v>32.01</v>
      </c>
      <c r="Q30" s="74">
        <v>0</v>
      </c>
      <c r="R30" s="84">
        <f>N30*100</f>
        <v>37443.125183987766</v>
      </c>
    </row>
    <row r="31" spans="1:18" s="75" customFormat="1" ht="30" customHeight="1">
      <c r="A31" s="83">
        <v>29</v>
      </c>
      <c r="B31" s="70" t="s">
        <v>93</v>
      </c>
      <c r="C31" s="71" t="s">
        <v>194</v>
      </c>
      <c r="D31" s="70" t="s">
        <v>195</v>
      </c>
      <c r="E31" s="70" t="s">
        <v>228</v>
      </c>
      <c r="F31" s="70" t="s">
        <v>64</v>
      </c>
      <c r="G31" s="70">
        <v>68</v>
      </c>
      <c r="H31" s="70">
        <v>829</v>
      </c>
      <c r="I31" s="70">
        <v>43</v>
      </c>
      <c r="J31" s="70" t="s">
        <v>79</v>
      </c>
      <c r="K31" s="70">
        <v>3</v>
      </c>
      <c r="L31" s="70">
        <v>5.5</v>
      </c>
      <c r="M31" s="72">
        <v>797500</v>
      </c>
      <c r="N31" s="73">
        <f>M31/1936.27</f>
        <v>411.87437702386546</v>
      </c>
      <c r="O31" s="74">
        <v>77.28</v>
      </c>
      <c r="P31" s="74">
        <v>9.02</v>
      </c>
      <c r="Q31" s="74">
        <v>0</v>
      </c>
      <c r="R31" s="84">
        <f>N31*100</f>
        <v>41187.437702386545</v>
      </c>
    </row>
    <row r="32" spans="1:18" s="75" customFormat="1" ht="30" customHeight="1">
      <c r="A32" s="83">
        <v>30</v>
      </c>
      <c r="B32" s="70" t="s">
        <v>93</v>
      </c>
      <c r="C32" s="71" t="s">
        <v>194</v>
      </c>
      <c r="D32" s="70" t="s">
        <v>195</v>
      </c>
      <c r="E32" s="70" t="s">
        <v>213</v>
      </c>
      <c r="F32" s="70" t="s">
        <v>220</v>
      </c>
      <c r="G32" s="70">
        <v>68</v>
      </c>
      <c r="H32" s="70">
        <v>829</v>
      </c>
      <c r="I32" s="70">
        <v>44</v>
      </c>
      <c r="J32" s="70" t="s">
        <v>79</v>
      </c>
      <c r="K32" s="70">
        <v>3</v>
      </c>
      <c r="L32" s="70">
        <v>4.5</v>
      </c>
      <c r="M32" s="72">
        <v>652500</v>
      </c>
      <c r="N32" s="73">
        <f>M32/1936.27</f>
        <v>336.9881266558899</v>
      </c>
      <c r="O32" s="74">
        <v>75.16</v>
      </c>
      <c r="P32" s="74">
        <v>7.11</v>
      </c>
      <c r="Q32" s="74">
        <v>0</v>
      </c>
      <c r="R32" s="84">
        <f>N32*100</f>
        <v>33698.812665588994</v>
      </c>
    </row>
    <row r="33" spans="1:18" s="75" customFormat="1" ht="30" customHeight="1">
      <c r="A33" s="83">
        <v>31</v>
      </c>
      <c r="B33" s="70" t="s">
        <v>93</v>
      </c>
      <c r="C33" s="71" t="s">
        <v>194</v>
      </c>
      <c r="D33" s="70" t="s">
        <v>196</v>
      </c>
      <c r="E33" s="70" t="s">
        <v>213</v>
      </c>
      <c r="F33" s="70" t="s">
        <v>67</v>
      </c>
      <c r="G33" s="70">
        <v>68</v>
      </c>
      <c r="H33" s="70">
        <v>829</v>
      </c>
      <c r="I33" s="70">
        <v>46</v>
      </c>
      <c r="J33" s="70" t="s">
        <v>79</v>
      </c>
      <c r="K33" s="70">
        <v>3</v>
      </c>
      <c r="L33" s="70">
        <v>5</v>
      </c>
      <c r="M33" s="72">
        <v>725000</v>
      </c>
      <c r="N33" s="73">
        <f>M33/1936.27</f>
        <v>374.4312518398777</v>
      </c>
      <c r="O33" s="74">
        <v>86.38</v>
      </c>
      <c r="P33" s="74">
        <v>8.29</v>
      </c>
      <c r="Q33" s="74">
        <v>0</v>
      </c>
      <c r="R33" s="84">
        <f>N33*100</f>
        <v>37443.125183987766</v>
      </c>
    </row>
    <row r="34" spans="1:18" s="75" customFormat="1" ht="30" customHeight="1">
      <c r="A34" s="83">
        <v>32</v>
      </c>
      <c r="B34" s="70" t="s">
        <v>93</v>
      </c>
      <c r="C34" s="71" t="s">
        <v>194</v>
      </c>
      <c r="D34" s="70" t="s">
        <v>196</v>
      </c>
      <c r="E34" s="70" t="s">
        <v>200</v>
      </c>
      <c r="F34" s="70" t="s">
        <v>201</v>
      </c>
      <c r="G34" s="70">
        <v>68</v>
      </c>
      <c r="H34" s="70">
        <v>829</v>
      </c>
      <c r="I34" s="70">
        <v>47</v>
      </c>
      <c r="J34" s="70" t="s">
        <v>79</v>
      </c>
      <c r="K34" s="70">
        <v>3</v>
      </c>
      <c r="L34" s="70">
        <v>4</v>
      </c>
      <c r="M34" s="72">
        <v>580000</v>
      </c>
      <c r="N34" s="73">
        <f>M34/1936.27</f>
        <v>299.54500147190214</v>
      </c>
      <c r="O34" s="74">
        <v>60.1</v>
      </c>
      <c r="P34" s="74">
        <v>27.81</v>
      </c>
      <c r="Q34" s="74">
        <v>0</v>
      </c>
      <c r="R34" s="84">
        <f>N34*100</f>
        <v>29954.500147190214</v>
      </c>
    </row>
    <row r="35" spans="1:18" s="75" customFormat="1" ht="30" customHeight="1">
      <c r="A35" s="83">
        <v>33</v>
      </c>
      <c r="B35" s="70" t="s">
        <v>93</v>
      </c>
      <c r="C35" s="71" t="s">
        <v>194</v>
      </c>
      <c r="D35" s="70" t="s">
        <v>197</v>
      </c>
      <c r="E35" s="70" t="s">
        <v>204</v>
      </c>
      <c r="F35" s="70" t="s">
        <v>66</v>
      </c>
      <c r="G35" s="70">
        <v>68</v>
      </c>
      <c r="H35" s="70">
        <v>829</v>
      </c>
      <c r="I35" s="70">
        <v>48</v>
      </c>
      <c r="J35" s="70" t="s">
        <v>79</v>
      </c>
      <c r="K35" s="70">
        <v>3</v>
      </c>
      <c r="L35" s="70">
        <v>3.5</v>
      </c>
      <c r="M35" s="72">
        <v>507500</v>
      </c>
      <c r="N35" s="73">
        <f>M35/1936.27</f>
        <v>262.1018762879144</v>
      </c>
      <c r="O35" s="74">
        <v>60.47</v>
      </c>
      <c r="P35" s="74">
        <v>8.22</v>
      </c>
      <c r="Q35" s="74">
        <v>0</v>
      </c>
      <c r="R35" s="84">
        <f>N35*100</f>
        <v>26210.187628791442</v>
      </c>
    </row>
    <row r="36" spans="1:18" s="75" customFormat="1" ht="30" customHeight="1">
      <c r="A36" s="83">
        <v>34</v>
      </c>
      <c r="B36" s="70" t="s">
        <v>93</v>
      </c>
      <c r="C36" s="71" t="s">
        <v>194</v>
      </c>
      <c r="D36" s="70" t="s">
        <v>197</v>
      </c>
      <c r="E36" s="70" t="s">
        <v>215</v>
      </c>
      <c r="F36" s="70" t="s">
        <v>90</v>
      </c>
      <c r="G36" s="70">
        <v>68</v>
      </c>
      <c r="H36" s="70">
        <v>829</v>
      </c>
      <c r="I36" s="70">
        <v>49</v>
      </c>
      <c r="J36" s="70" t="s">
        <v>79</v>
      </c>
      <c r="K36" s="70">
        <v>3</v>
      </c>
      <c r="L36" s="70">
        <v>4.5</v>
      </c>
      <c r="M36" s="72">
        <v>652500</v>
      </c>
      <c r="N36" s="73">
        <f>M36/1936.27</f>
        <v>336.9881266558899</v>
      </c>
      <c r="O36" s="74">
        <v>72.69</v>
      </c>
      <c r="P36" s="74">
        <v>16.68</v>
      </c>
      <c r="Q36" s="74">
        <v>0</v>
      </c>
      <c r="R36" s="84">
        <f>N36*100</f>
        <v>33698.812665588994</v>
      </c>
    </row>
    <row r="37" spans="1:18" s="75" customFormat="1" ht="30" customHeight="1">
      <c r="A37" s="83">
        <v>35</v>
      </c>
      <c r="B37" s="70" t="s">
        <v>93</v>
      </c>
      <c r="C37" s="71" t="s">
        <v>194</v>
      </c>
      <c r="D37" s="70" t="s">
        <v>195</v>
      </c>
      <c r="E37" s="70" t="s">
        <v>216</v>
      </c>
      <c r="F37" s="70" t="s">
        <v>67</v>
      </c>
      <c r="G37" s="70">
        <v>68</v>
      </c>
      <c r="H37" s="70">
        <v>829</v>
      </c>
      <c r="I37" s="70">
        <v>50</v>
      </c>
      <c r="J37" s="70" t="s">
        <v>79</v>
      </c>
      <c r="K37" s="70">
        <v>3</v>
      </c>
      <c r="L37" s="70">
        <v>4.5</v>
      </c>
      <c r="M37" s="72">
        <v>652500</v>
      </c>
      <c r="N37" s="73">
        <f>M37/1936.27</f>
        <v>336.9881266558899</v>
      </c>
      <c r="O37" s="74">
        <v>92.99</v>
      </c>
      <c r="P37" s="74">
        <v>10.03</v>
      </c>
      <c r="Q37" s="74">
        <v>0</v>
      </c>
      <c r="R37" s="84">
        <f>N37*100</f>
        <v>33698.812665588994</v>
      </c>
    </row>
    <row r="38" spans="1:18" s="75" customFormat="1" ht="30" customHeight="1">
      <c r="A38" s="83">
        <v>36</v>
      </c>
      <c r="B38" s="70" t="s">
        <v>93</v>
      </c>
      <c r="C38" s="71" t="s">
        <v>194</v>
      </c>
      <c r="D38" s="70" t="s">
        <v>195</v>
      </c>
      <c r="E38" s="70" t="s">
        <v>217</v>
      </c>
      <c r="F38" s="70" t="s">
        <v>91</v>
      </c>
      <c r="G38" s="70">
        <v>68</v>
      </c>
      <c r="H38" s="70">
        <v>829</v>
      </c>
      <c r="I38" s="70">
        <v>51</v>
      </c>
      <c r="J38" s="70" t="s">
        <v>79</v>
      </c>
      <c r="K38" s="70">
        <v>3</v>
      </c>
      <c r="L38" s="70">
        <v>4.5</v>
      </c>
      <c r="M38" s="72">
        <v>652500</v>
      </c>
      <c r="N38" s="73">
        <f>M38/1936.27</f>
        <v>336.9881266558899</v>
      </c>
      <c r="O38" s="74">
        <v>83.91</v>
      </c>
      <c r="P38" s="74">
        <v>31.42</v>
      </c>
      <c r="Q38" s="74">
        <v>0</v>
      </c>
      <c r="R38" s="84">
        <f>N38*100</f>
        <v>33698.812665588994</v>
      </c>
    </row>
    <row r="39" spans="1:18" s="75" customFormat="1" ht="30" customHeight="1">
      <c r="A39" s="83">
        <v>37</v>
      </c>
      <c r="B39" s="70" t="s">
        <v>93</v>
      </c>
      <c r="C39" s="71" t="s">
        <v>194</v>
      </c>
      <c r="D39" s="70" t="s">
        <v>195</v>
      </c>
      <c r="E39" s="70" t="s">
        <v>225</v>
      </c>
      <c r="F39" s="70" t="s">
        <v>226</v>
      </c>
      <c r="G39" s="70">
        <v>68</v>
      </c>
      <c r="H39" s="70">
        <v>829</v>
      </c>
      <c r="I39" s="70">
        <v>52</v>
      </c>
      <c r="J39" s="70" t="s">
        <v>79</v>
      </c>
      <c r="K39" s="70">
        <v>3</v>
      </c>
      <c r="L39" s="70">
        <v>5.5</v>
      </c>
      <c r="M39" s="72">
        <v>797500</v>
      </c>
      <c r="N39" s="73">
        <f>M39/1936.27</f>
        <v>411.87437702386546</v>
      </c>
      <c r="O39" s="74">
        <v>81.63</v>
      </c>
      <c r="P39" s="74">
        <v>28.46</v>
      </c>
      <c r="Q39" s="74">
        <v>0</v>
      </c>
      <c r="R39" s="84">
        <f>N39*100</f>
        <v>41187.437702386545</v>
      </c>
    </row>
    <row r="40" spans="1:18" s="75" customFormat="1" ht="30" customHeight="1">
      <c r="A40" s="83">
        <v>38</v>
      </c>
      <c r="B40" s="70" t="s">
        <v>93</v>
      </c>
      <c r="C40" s="71" t="s">
        <v>194</v>
      </c>
      <c r="D40" s="70" t="s">
        <v>195</v>
      </c>
      <c r="E40" s="70" t="s">
        <v>84</v>
      </c>
      <c r="F40" s="70" t="s">
        <v>85</v>
      </c>
      <c r="G40" s="70">
        <v>68</v>
      </c>
      <c r="H40" s="70">
        <v>829</v>
      </c>
      <c r="I40" s="70">
        <v>53</v>
      </c>
      <c r="J40" s="70" t="s">
        <v>79</v>
      </c>
      <c r="K40" s="70">
        <v>3</v>
      </c>
      <c r="L40" s="70">
        <v>4.5</v>
      </c>
      <c r="M40" s="72">
        <v>652500</v>
      </c>
      <c r="N40" s="73">
        <f>M40/1936.27</f>
        <v>336.9881266558899</v>
      </c>
      <c r="O40" s="74">
        <v>72.21</v>
      </c>
      <c r="P40" s="74">
        <v>2</v>
      </c>
      <c r="Q40" s="74">
        <v>0</v>
      </c>
      <c r="R40" s="84">
        <f>N40*100</f>
        <v>33698.812665588994</v>
      </c>
    </row>
    <row r="41" spans="1:18" s="75" customFormat="1" ht="30" customHeight="1">
      <c r="A41" s="83">
        <v>39</v>
      </c>
      <c r="B41" s="70" t="s">
        <v>93</v>
      </c>
      <c r="C41" s="71" t="s">
        <v>194</v>
      </c>
      <c r="D41" s="70" t="s">
        <v>195</v>
      </c>
      <c r="E41" s="70" t="s">
        <v>68</v>
      </c>
      <c r="F41" s="70" t="s">
        <v>72</v>
      </c>
      <c r="G41" s="70">
        <v>68</v>
      </c>
      <c r="H41" s="70">
        <v>829</v>
      </c>
      <c r="I41" s="70">
        <v>55</v>
      </c>
      <c r="J41" s="70" t="s">
        <v>79</v>
      </c>
      <c r="K41" s="70">
        <v>3</v>
      </c>
      <c r="L41" s="70">
        <v>4</v>
      </c>
      <c r="M41" s="72">
        <v>580000</v>
      </c>
      <c r="N41" s="73">
        <f>M41/1936.27</f>
        <v>299.54500147190214</v>
      </c>
      <c r="O41" s="74">
        <v>79.25</v>
      </c>
      <c r="P41" s="74">
        <v>0</v>
      </c>
      <c r="Q41" s="74">
        <v>0</v>
      </c>
      <c r="R41" s="84">
        <f>N41*100</f>
        <v>29954.500147190214</v>
      </c>
    </row>
    <row r="42" spans="1:18" s="75" customFormat="1" ht="30" customHeight="1">
      <c r="A42" s="83">
        <v>40</v>
      </c>
      <c r="B42" s="70" t="s">
        <v>93</v>
      </c>
      <c r="C42" s="71" t="s">
        <v>194</v>
      </c>
      <c r="D42" s="70" t="s">
        <v>195</v>
      </c>
      <c r="E42" s="70" t="s">
        <v>219</v>
      </c>
      <c r="F42" s="70" t="s">
        <v>211</v>
      </c>
      <c r="G42" s="70">
        <v>68</v>
      </c>
      <c r="H42" s="70">
        <v>829</v>
      </c>
      <c r="I42" s="70">
        <v>56</v>
      </c>
      <c r="J42" s="70" t="s">
        <v>79</v>
      </c>
      <c r="K42" s="70">
        <v>3</v>
      </c>
      <c r="L42" s="70">
        <v>5</v>
      </c>
      <c r="M42" s="72">
        <v>725000</v>
      </c>
      <c r="N42" s="73">
        <f>M42/1936.27</f>
        <v>374.4312518398777</v>
      </c>
      <c r="O42" s="74">
        <v>68.99</v>
      </c>
      <c r="P42" s="74">
        <v>32.41</v>
      </c>
      <c r="Q42" s="74">
        <v>0</v>
      </c>
      <c r="R42" s="84">
        <f>N42*100</f>
        <v>37443.125183987766</v>
      </c>
    </row>
    <row r="43" spans="1:18" s="75" customFormat="1" ht="30" customHeight="1">
      <c r="A43" s="83">
        <v>41</v>
      </c>
      <c r="B43" s="70" t="s">
        <v>93</v>
      </c>
      <c r="C43" s="71" t="s">
        <v>194</v>
      </c>
      <c r="D43" s="70" t="s">
        <v>195</v>
      </c>
      <c r="E43" s="70" t="s">
        <v>218</v>
      </c>
      <c r="F43" s="70" t="s">
        <v>67</v>
      </c>
      <c r="G43" s="70">
        <v>68</v>
      </c>
      <c r="H43" s="70">
        <v>829</v>
      </c>
      <c r="I43" s="70">
        <v>57</v>
      </c>
      <c r="J43" s="70" t="s">
        <v>79</v>
      </c>
      <c r="K43" s="70">
        <v>3</v>
      </c>
      <c r="L43" s="70">
        <v>4</v>
      </c>
      <c r="M43" s="72">
        <v>580000</v>
      </c>
      <c r="N43" s="73">
        <f>M43/1936.27</f>
        <v>299.54500147190214</v>
      </c>
      <c r="O43" s="74">
        <v>67.92</v>
      </c>
      <c r="P43" s="74">
        <v>29.28</v>
      </c>
      <c r="Q43" s="74">
        <v>0</v>
      </c>
      <c r="R43" s="84">
        <f>N43*100</f>
        <v>29954.500147190214</v>
      </c>
    </row>
    <row r="44" spans="1:18" s="75" customFormat="1" ht="30" customHeight="1">
      <c r="A44" s="83">
        <v>42</v>
      </c>
      <c r="B44" s="70" t="s">
        <v>93</v>
      </c>
      <c r="C44" s="71" t="s">
        <v>194</v>
      </c>
      <c r="D44" s="70" t="s">
        <v>195</v>
      </c>
      <c r="E44" s="70" t="s">
        <v>221</v>
      </c>
      <c r="F44" s="70" t="s">
        <v>222</v>
      </c>
      <c r="G44" s="70">
        <v>68</v>
      </c>
      <c r="H44" s="70">
        <v>829</v>
      </c>
      <c r="I44" s="70">
        <v>58</v>
      </c>
      <c r="J44" s="70" t="s">
        <v>79</v>
      </c>
      <c r="K44" s="70">
        <v>3</v>
      </c>
      <c r="L44" s="70">
        <v>3.5</v>
      </c>
      <c r="M44" s="72">
        <v>507500</v>
      </c>
      <c r="N44" s="73">
        <f>M44/1936.27</f>
        <v>262.1018762879144</v>
      </c>
      <c r="O44" s="74">
        <v>61.09</v>
      </c>
      <c r="P44" s="74">
        <v>14.12</v>
      </c>
      <c r="Q44" s="74">
        <v>0</v>
      </c>
      <c r="R44" s="84">
        <f>N44*100</f>
        <v>26210.187628791442</v>
      </c>
    </row>
    <row r="45" spans="1:18" s="75" customFormat="1" ht="30" customHeight="1">
      <c r="A45" s="83">
        <v>43</v>
      </c>
      <c r="B45" s="70" t="s">
        <v>93</v>
      </c>
      <c r="C45" s="71" t="s">
        <v>194</v>
      </c>
      <c r="D45" s="70" t="s">
        <v>195</v>
      </c>
      <c r="E45" s="70" t="s">
        <v>82</v>
      </c>
      <c r="F45" s="70" t="s">
        <v>83</v>
      </c>
      <c r="G45" s="70">
        <v>68</v>
      </c>
      <c r="H45" s="70">
        <v>829</v>
      </c>
      <c r="I45" s="70">
        <v>59</v>
      </c>
      <c r="J45" s="70" t="s">
        <v>79</v>
      </c>
      <c r="K45" s="70">
        <v>3</v>
      </c>
      <c r="L45" s="70">
        <v>4.5</v>
      </c>
      <c r="M45" s="72">
        <v>652500</v>
      </c>
      <c r="N45" s="73">
        <f>M45/1936.27</f>
        <v>336.9881266558899</v>
      </c>
      <c r="O45" s="74">
        <v>64.17</v>
      </c>
      <c r="P45" s="74">
        <v>8.99</v>
      </c>
      <c r="Q45" s="74">
        <v>0</v>
      </c>
      <c r="R45" s="84">
        <f>N45*100</f>
        <v>33698.812665588994</v>
      </c>
    </row>
    <row r="46" spans="1:18" s="75" customFormat="1" ht="30" customHeight="1">
      <c r="A46" s="83">
        <v>4</v>
      </c>
      <c r="B46" s="70" t="s">
        <v>198</v>
      </c>
      <c r="C46" s="70" t="s">
        <v>246</v>
      </c>
      <c r="D46" s="70">
        <v>3</v>
      </c>
      <c r="E46" s="70" t="s">
        <v>81</v>
      </c>
      <c r="F46" s="70" t="s">
        <v>67</v>
      </c>
      <c r="G46" s="70">
        <v>67</v>
      </c>
      <c r="H46" s="70">
        <v>1828</v>
      </c>
      <c r="I46" s="70">
        <v>4</v>
      </c>
      <c r="J46" s="70" t="s">
        <v>38</v>
      </c>
      <c r="K46" s="70">
        <v>6</v>
      </c>
      <c r="L46" s="70" t="s">
        <v>247</v>
      </c>
      <c r="M46" s="72">
        <v>42600</v>
      </c>
      <c r="N46" s="73">
        <f>M46/1936.27</f>
        <v>22.001063901212124</v>
      </c>
      <c r="O46" s="74">
        <v>0</v>
      </c>
      <c r="P46" s="74">
        <v>6.53</v>
      </c>
      <c r="Q46" s="74">
        <v>0</v>
      </c>
      <c r="R46" s="84">
        <f>N46*100</f>
        <v>2200.1063901212124</v>
      </c>
    </row>
    <row r="47" spans="1:18" s="75" customFormat="1" ht="30" customHeight="1">
      <c r="A47" s="83">
        <v>5</v>
      </c>
      <c r="B47" s="70" t="s">
        <v>198</v>
      </c>
      <c r="C47" s="70" t="s">
        <v>246</v>
      </c>
      <c r="D47" s="70">
        <v>3</v>
      </c>
      <c r="E47" s="70" t="s">
        <v>248</v>
      </c>
      <c r="F47" s="70" t="s">
        <v>220</v>
      </c>
      <c r="G47" s="70">
        <v>67</v>
      </c>
      <c r="H47" s="70">
        <v>1828</v>
      </c>
      <c r="I47" s="70">
        <v>5</v>
      </c>
      <c r="J47" s="70" t="s">
        <v>38</v>
      </c>
      <c r="K47" s="70">
        <v>6</v>
      </c>
      <c r="L47" s="70" t="s">
        <v>224</v>
      </c>
      <c r="M47" s="72">
        <v>35500</v>
      </c>
      <c r="N47" s="73">
        <f>M47/1936.27</f>
        <v>18.33421991767677</v>
      </c>
      <c r="O47" s="74">
        <v>0</v>
      </c>
      <c r="P47" s="74">
        <v>4.83</v>
      </c>
      <c r="Q47" s="74">
        <v>0</v>
      </c>
      <c r="R47" s="84">
        <f>N47*100</f>
        <v>1833.421991767677</v>
      </c>
    </row>
    <row r="48" spans="1:18" s="75" customFormat="1" ht="30" customHeight="1">
      <c r="A48" s="83">
        <v>6</v>
      </c>
      <c r="B48" s="70" t="s">
        <v>198</v>
      </c>
      <c r="C48" s="70" t="s">
        <v>246</v>
      </c>
      <c r="D48" s="70">
        <v>5</v>
      </c>
      <c r="E48" s="69" t="s">
        <v>249</v>
      </c>
      <c r="F48" s="70" t="s">
        <v>67</v>
      </c>
      <c r="G48" s="70">
        <v>67</v>
      </c>
      <c r="H48" s="70">
        <v>1828</v>
      </c>
      <c r="I48" s="70">
        <v>6</v>
      </c>
      <c r="J48" s="70" t="s">
        <v>38</v>
      </c>
      <c r="K48" s="70">
        <v>6</v>
      </c>
      <c r="L48" s="70" t="s">
        <v>224</v>
      </c>
      <c r="M48" s="72">
        <v>35500</v>
      </c>
      <c r="N48" s="73">
        <f>M48/1936.27</f>
        <v>18.33421991767677</v>
      </c>
      <c r="O48" s="74">
        <v>0</v>
      </c>
      <c r="P48" s="74">
        <v>4.83</v>
      </c>
      <c r="Q48" s="74">
        <v>0</v>
      </c>
      <c r="R48" s="84">
        <f>N48*100</f>
        <v>1833.421991767677</v>
      </c>
    </row>
    <row r="49" spans="1:18" s="75" customFormat="1" ht="30" customHeight="1">
      <c r="A49" s="83">
        <v>7</v>
      </c>
      <c r="B49" s="70" t="s">
        <v>198</v>
      </c>
      <c r="C49" s="70" t="s">
        <v>246</v>
      </c>
      <c r="D49" s="70">
        <v>3</v>
      </c>
      <c r="E49" s="69" t="s">
        <v>250</v>
      </c>
      <c r="F49" s="70" t="s">
        <v>86</v>
      </c>
      <c r="G49" s="70">
        <v>67</v>
      </c>
      <c r="H49" s="70">
        <v>1828</v>
      </c>
      <c r="I49" s="70">
        <v>7</v>
      </c>
      <c r="J49" s="70" t="s">
        <v>38</v>
      </c>
      <c r="K49" s="70">
        <v>6</v>
      </c>
      <c r="L49" s="70" t="s">
        <v>224</v>
      </c>
      <c r="M49" s="72">
        <v>35500</v>
      </c>
      <c r="N49" s="73">
        <f>M49/1936.27</f>
        <v>18.33421991767677</v>
      </c>
      <c r="O49" s="74">
        <v>0</v>
      </c>
      <c r="P49" s="74">
        <v>4.83</v>
      </c>
      <c r="Q49" s="74">
        <v>0</v>
      </c>
      <c r="R49" s="84">
        <f>N49*100</f>
        <v>1833.421991767677</v>
      </c>
    </row>
    <row r="50" spans="1:18" s="75" customFormat="1" ht="30" customHeight="1">
      <c r="A50" s="83">
        <v>8</v>
      </c>
      <c r="B50" s="70" t="s">
        <v>198</v>
      </c>
      <c r="C50" s="70" t="s">
        <v>246</v>
      </c>
      <c r="D50" s="70">
        <v>3</v>
      </c>
      <c r="E50" s="69" t="s">
        <v>251</v>
      </c>
      <c r="F50" s="70" t="s">
        <v>72</v>
      </c>
      <c r="G50" s="70">
        <v>67</v>
      </c>
      <c r="H50" s="70">
        <v>1828</v>
      </c>
      <c r="I50" s="70">
        <v>8</v>
      </c>
      <c r="J50" s="70" t="s">
        <v>38</v>
      </c>
      <c r="K50" s="70">
        <v>6</v>
      </c>
      <c r="L50" s="70" t="s">
        <v>224</v>
      </c>
      <c r="M50" s="72">
        <v>35500</v>
      </c>
      <c r="N50" s="73">
        <f>M50/1936.27</f>
        <v>18.33421991767677</v>
      </c>
      <c r="O50" s="74">
        <v>0</v>
      </c>
      <c r="P50" s="74">
        <v>4.83</v>
      </c>
      <c r="Q50" s="74">
        <v>0</v>
      </c>
      <c r="R50" s="84">
        <f>N50*100</f>
        <v>1833.421991767677</v>
      </c>
    </row>
    <row r="51" spans="1:18" s="75" customFormat="1" ht="30" customHeight="1">
      <c r="A51" s="83">
        <v>9</v>
      </c>
      <c r="B51" s="70" t="s">
        <v>198</v>
      </c>
      <c r="C51" s="70" t="s">
        <v>246</v>
      </c>
      <c r="D51" s="70">
        <v>3</v>
      </c>
      <c r="E51" s="69" t="s">
        <v>252</v>
      </c>
      <c r="F51" s="70" t="s">
        <v>253</v>
      </c>
      <c r="G51" s="70">
        <v>67</v>
      </c>
      <c r="H51" s="70">
        <v>1828</v>
      </c>
      <c r="I51" s="70">
        <v>9</v>
      </c>
      <c r="J51" s="70" t="s">
        <v>38</v>
      </c>
      <c r="K51" s="70">
        <v>6</v>
      </c>
      <c r="L51" s="70" t="s">
        <v>224</v>
      </c>
      <c r="M51" s="72">
        <v>35500</v>
      </c>
      <c r="N51" s="73">
        <f>M51/1936.27</f>
        <v>18.33421991767677</v>
      </c>
      <c r="O51" s="74">
        <v>0</v>
      </c>
      <c r="P51" s="74">
        <v>4.83</v>
      </c>
      <c r="Q51" s="74">
        <v>0</v>
      </c>
      <c r="R51" s="84">
        <f>N51*100</f>
        <v>1833.421991767677</v>
      </c>
    </row>
    <row r="52" spans="1:18" s="75" customFormat="1" ht="30" customHeight="1">
      <c r="A52" s="83">
        <v>10</v>
      </c>
      <c r="B52" s="70" t="s">
        <v>198</v>
      </c>
      <c r="C52" s="70" t="s">
        <v>246</v>
      </c>
      <c r="D52" s="70">
        <v>3</v>
      </c>
      <c r="E52" s="69" t="s">
        <v>80</v>
      </c>
      <c r="F52" s="70" t="s">
        <v>73</v>
      </c>
      <c r="G52" s="70">
        <v>67</v>
      </c>
      <c r="H52" s="70">
        <v>1828</v>
      </c>
      <c r="I52" s="70">
        <v>10</v>
      </c>
      <c r="J52" s="70" t="s">
        <v>38</v>
      </c>
      <c r="K52" s="70">
        <v>6</v>
      </c>
      <c r="L52" s="70" t="s">
        <v>224</v>
      </c>
      <c r="M52" s="72">
        <v>35500</v>
      </c>
      <c r="N52" s="73">
        <f>M52/1936.27</f>
        <v>18.33421991767677</v>
      </c>
      <c r="O52" s="74">
        <v>0</v>
      </c>
      <c r="P52" s="74">
        <v>4.83</v>
      </c>
      <c r="Q52" s="74">
        <v>0</v>
      </c>
      <c r="R52" s="84">
        <f>N52*100</f>
        <v>1833.421991767677</v>
      </c>
    </row>
    <row r="53" spans="1:18" s="75" customFormat="1" ht="30" customHeight="1">
      <c r="A53" s="83">
        <v>11</v>
      </c>
      <c r="B53" s="70" t="s">
        <v>212</v>
      </c>
      <c r="C53" s="70" t="s">
        <v>246</v>
      </c>
      <c r="D53" s="70">
        <v>3</v>
      </c>
      <c r="E53" s="69" t="s">
        <v>81</v>
      </c>
      <c r="F53" s="70" t="s">
        <v>67</v>
      </c>
      <c r="G53" s="70">
        <v>67</v>
      </c>
      <c r="H53" s="70">
        <v>1828</v>
      </c>
      <c r="I53" s="70">
        <v>11</v>
      </c>
      <c r="J53" s="70" t="s">
        <v>39</v>
      </c>
      <c r="K53" s="70">
        <v>8</v>
      </c>
      <c r="L53" s="70" t="s">
        <v>214</v>
      </c>
      <c r="M53" s="72">
        <v>90000</v>
      </c>
      <c r="N53" s="73">
        <f>M53/1936.27</f>
        <v>46.48112091805378</v>
      </c>
      <c r="O53" s="74">
        <v>0</v>
      </c>
      <c r="P53" s="74">
        <v>18</v>
      </c>
      <c r="Q53" s="74">
        <v>0</v>
      </c>
      <c r="R53" s="84">
        <f>N53*100</f>
        <v>4648.112091805378</v>
      </c>
    </row>
    <row r="54" spans="1:18" s="75" customFormat="1" ht="30" customHeight="1">
      <c r="A54" s="83">
        <v>12</v>
      </c>
      <c r="B54" s="70" t="s">
        <v>212</v>
      </c>
      <c r="C54" s="70" t="s">
        <v>246</v>
      </c>
      <c r="D54" s="70">
        <v>3</v>
      </c>
      <c r="E54" s="69" t="s">
        <v>248</v>
      </c>
      <c r="F54" s="70" t="s">
        <v>220</v>
      </c>
      <c r="G54" s="70">
        <v>67</v>
      </c>
      <c r="H54" s="70">
        <v>1828</v>
      </c>
      <c r="I54" s="70">
        <v>12</v>
      </c>
      <c r="J54" s="70" t="s">
        <v>39</v>
      </c>
      <c r="K54" s="70">
        <v>8</v>
      </c>
      <c r="L54" s="70" t="s">
        <v>214</v>
      </c>
      <c r="M54" s="72">
        <v>90000</v>
      </c>
      <c r="N54" s="73">
        <f>M54/1936.27</f>
        <v>46.48112091805378</v>
      </c>
      <c r="O54" s="74">
        <v>0</v>
      </c>
      <c r="P54" s="74">
        <v>18</v>
      </c>
      <c r="Q54" s="74">
        <v>0</v>
      </c>
      <c r="R54" s="84">
        <f>N54*100</f>
        <v>4648.112091805378</v>
      </c>
    </row>
    <row r="55" spans="1:18" s="75" customFormat="1" ht="30" customHeight="1">
      <c r="A55" s="83">
        <v>13</v>
      </c>
      <c r="B55" s="70" t="s">
        <v>212</v>
      </c>
      <c r="C55" s="70" t="s">
        <v>246</v>
      </c>
      <c r="D55" s="70">
        <v>5</v>
      </c>
      <c r="E55" s="69" t="s">
        <v>249</v>
      </c>
      <c r="F55" s="70" t="s">
        <v>67</v>
      </c>
      <c r="G55" s="70">
        <v>67</v>
      </c>
      <c r="H55" s="70">
        <v>1828</v>
      </c>
      <c r="I55" s="70">
        <v>13</v>
      </c>
      <c r="J55" s="70" t="s">
        <v>39</v>
      </c>
      <c r="K55" s="70">
        <v>8</v>
      </c>
      <c r="L55" s="70" t="s">
        <v>214</v>
      </c>
      <c r="M55" s="72">
        <v>90000</v>
      </c>
      <c r="N55" s="73">
        <f>M55/1936.27</f>
        <v>46.48112091805378</v>
      </c>
      <c r="O55" s="74">
        <v>0</v>
      </c>
      <c r="P55" s="74">
        <v>18</v>
      </c>
      <c r="Q55" s="74">
        <v>0</v>
      </c>
      <c r="R55" s="84">
        <f>N55*100</f>
        <v>4648.112091805378</v>
      </c>
    </row>
    <row r="56" spans="1:18" s="75" customFormat="1" ht="30" customHeight="1">
      <c r="A56" s="83">
        <v>14</v>
      </c>
      <c r="B56" s="70" t="s">
        <v>212</v>
      </c>
      <c r="C56" s="70" t="s">
        <v>246</v>
      </c>
      <c r="D56" s="70">
        <v>3</v>
      </c>
      <c r="E56" s="69" t="s">
        <v>250</v>
      </c>
      <c r="F56" s="70" t="s">
        <v>86</v>
      </c>
      <c r="G56" s="70">
        <v>67</v>
      </c>
      <c r="H56" s="70">
        <v>1828</v>
      </c>
      <c r="I56" s="70">
        <v>14</v>
      </c>
      <c r="J56" s="70" t="s">
        <v>39</v>
      </c>
      <c r="K56" s="70">
        <v>8</v>
      </c>
      <c r="L56" s="70" t="s">
        <v>214</v>
      </c>
      <c r="M56" s="72">
        <v>90000</v>
      </c>
      <c r="N56" s="73">
        <f>M56/1936.27</f>
        <v>46.48112091805378</v>
      </c>
      <c r="O56" s="74">
        <v>0</v>
      </c>
      <c r="P56" s="74">
        <v>18</v>
      </c>
      <c r="Q56" s="74">
        <v>0</v>
      </c>
      <c r="R56" s="84">
        <f>N56*100</f>
        <v>4648.112091805378</v>
      </c>
    </row>
    <row r="57" spans="1:18" s="75" customFormat="1" ht="30" customHeight="1">
      <c r="A57" s="83">
        <v>15</v>
      </c>
      <c r="B57" s="70" t="s">
        <v>212</v>
      </c>
      <c r="C57" s="70" t="s">
        <v>246</v>
      </c>
      <c r="D57" s="70">
        <v>3</v>
      </c>
      <c r="E57" s="69" t="s">
        <v>251</v>
      </c>
      <c r="F57" s="70" t="s">
        <v>72</v>
      </c>
      <c r="G57" s="70">
        <v>67</v>
      </c>
      <c r="H57" s="70">
        <v>1828</v>
      </c>
      <c r="I57" s="70">
        <v>15</v>
      </c>
      <c r="J57" s="70" t="s">
        <v>39</v>
      </c>
      <c r="K57" s="70">
        <v>8</v>
      </c>
      <c r="L57" s="70" t="s">
        <v>214</v>
      </c>
      <c r="M57" s="72">
        <v>90000</v>
      </c>
      <c r="N57" s="73">
        <f>M57/1936.27</f>
        <v>46.48112091805378</v>
      </c>
      <c r="O57" s="74">
        <v>0</v>
      </c>
      <c r="P57" s="74">
        <v>18</v>
      </c>
      <c r="Q57" s="74">
        <v>0</v>
      </c>
      <c r="R57" s="84">
        <f>N57*100</f>
        <v>4648.112091805378</v>
      </c>
    </row>
    <row r="58" spans="1:18" s="75" customFormat="1" ht="30" customHeight="1">
      <c r="A58" s="83">
        <v>16</v>
      </c>
      <c r="B58" s="70" t="s">
        <v>212</v>
      </c>
      <c r="C58" s="70" t="s">
        <v>246</v>
      </c>
      <c r="D58" s="70">
        <v>3</v>
      </c>
      <c r="E58" s="69" t="s">
        <v>252</v>
      </c>
      <c r="F58" s="70" t="s">
        <v>253</v>
      </c>
      <c r="G58" s="70">
        <v>67</v>
      </c>
      <c r="H58" s="70">
        <v>1828</v>
      </c>
      <c r="I58" s="70">
        <v>16</v>
      </c>
      <c r="J58" s="70" t="s">
        <v>39</v>
      </c>
      <c r="K58" s="70">
        <v>8</v>
      </c>
      <c r="L58" s="70" t="s">
        <v>214</v>
      </c>
      <c r="M58" s="72">
        <v>90000</v>
      </c>
      <c r="N58" s="73">
        <f>M58/1936.27</f>
        <v>46.48112091805378</v>
      </c>
      <c r="O58" s="74">
        <v>0</v>
      </c>
      <c r="P58" s="74">
        <v>18</v>
      </c>
      <c r="Q58" s="74">
        <v>0</v>
      </c>
      <c r="R58" s="84">
        <f>N58*100</f>
        <v>4648.112091805378</v>
      </c>
    </row>
    <row r="59" spans="1:18" s="75" customFormat="1" ht="30" customHeight="1">
      <c r="A59" s="83">
        <v>17</v>
      </c>
      <c r="B59" s="70" t="s">
        <v>212</v>
      </c>
      <c r="C59" s="70" t="s">
        <v>246</v>
      </c>
      <c r="D59" s="70">
        <v>3</v>
      </c>
      <c r="E59" s="69" t="s">
        <v>80</v>
      </c>
      <c r="F59" s="70" t="s">
        <v>73</v>
      </c>
      <c r="G59" s="70">
        <v>67</v>
      </c>
      <c r="H59" s="70">
        <v>1828</v>
      </c>
      <c r="I59" s="70">
        <v>17</v>
      </c>
      <c r="J59" s="70" t="s">
        <v>39</v>
      </c>
      <c r="K59" s="70">
        <v>8</v>
      </c>
      <c r="L59" s="70" t="s">
        <v>223</v>
      </c>
      <c r="M59" s="72">
        <v>120000</v>
      </c>
      <c r="N59" s="73">
        <f>M59/1936.27</f>
        <v>61.97482789073838</v>
      </c>
      <c r="O59" s="74">
        <v>0</v>
      </c>
      <c r="P59" s="74">
        <v>18</v>
      </c>
      <c r="Q59" s="74">
        <v>0</v>
      </c>
      <c r="R59" s="84">
        <f>N59*100</f>
        <v>6197.482789073838</v>
      </c>
    </row>
    <row r="60" spans="1:18" s="75" customFormat="1" ht="30" customHeight="1">
      <c r="A60" s="83">
        <v>18</v>
      </c>
      <c r="B60" s="70" t="s">
        <v>93</v>
      </c>
      <c r="C60" s="70" t="s">
        <v>246</v>
      </c>
      <c r="D60" s="70">
        <v>3</v>
      </c>
      <c r="E60" s="69" t="s">
        <v>81</v>
      </c>
      <c r="F60" s="70" t="s">
        <v>67</v>
      </c>
      <c r="G60" s="70">
        <v>67</v>
      </c>
      <c r="H60" s="70">
        <v>1828</v>
      </c>
      <c r="I60" s="70">
        <v>18</v>
      </c>
      <c r="J60" s="70" t="s">
        <v>79</v>
      </c>
      <c r="K60" s="70">
        <v>3</v>
      </c>
      <c r="L60" s="70">
        <v>5.5</v>
      </c>
      <c r="M60" s="72">
        <v>797500</v>
      </c>
      <c r="N60" s="73">
        <f>M60/1936.27</f>
        <v>411.87437702386546</v>
      </c>
      <c r="O60" s="74">
        <v>89.32</v>
      </c>
      <c r="P60" s="74">
        <v>51.43</v>
      </c>
      <c r="Q60" s="74">
        <v>0</v>
      </c>
      <c r="R60" s="84">
        <f>N60*100</f>
        <v>41187.437702386545</v>
      </c>
    </row>
    <row r="61" spans="1:18" s="75" customFormat="1" ht="30" customHeight="1">
      <c r="A61" s="83">
        <v>19</v>
      </c>
      <c r="B61" s="70" t="s">
        <v>93</v>
      </c>
      <c r="C61" s="70" t="s">
        <v>246</v>
      </c>
      <c r="D61" s="70">
        <v>3</v>
      </c>
      <c r="E61" s="69" t="s">
        <v>248</v>
      </c>
      <c r="F61" s="70" t="s">
        <v>220</v>
      </c>
      <c r="G61" s="70">
        <v>67</v>
      </c>
      <c r="H61" s="70">
        <v>1828</v>
      </c>
      <c r="I61" s="70">
        <v>19</v>
      </c>
      <c r="J61" s="70" t="s">
        <v>79</v>
      </c>
      <c r="K61" s="70">
        <v>3</v>
      </c>
      <c r="L61" s="70">
        <v>5.5</v>
      </c>
      <c r="M61" s="72">
        <v>797500</v>
      </c>
      <c r="N61" s="73">
        <f>M61/1936.27</f>
        <v>411.87437702386546</v>
      </c>
      <c r="O61" s="74">
        <v>91.47</v>
      </c>
      <c r="P61" s="74">
        <v>23.32</v>
      </c>
      <c r="Q61" s="74">
        <v>0</v>
      </c>
      <c r="R61" s="84">
        <f>N61*100</f>
        <v>41187.437702386545</v>
      </c>
    </row>
    <row r="62" spans="1:18" s="75" customFormat="1" ht="30" customHeight="1">
      <c r="A62" s="83">
        <v>20</v>
      </c>
      <c r="B62" s="70" t="s">
        <v>93</v>
      </c>
      <c r="C62" s="70" t="s">
        <v>246</v>
      </c>
      <c r="D62" s="70">
        <v>5</v>
      </c>
      <c r="E62" s="69" t="s">
        <v>249</v>
      </c>
      <c r="F62" s="70" t="s">
        <v>67</v>
      </c>
      <c r="G62" s="70">
        <v>67</v>
      </c>
      <c r="H62" s="70">
        <v>1828</v>
      </c>
      <c r="I62" s="70">
        <v>20</v>
      </c>
      <c r="J62" s="70" t="s">
        <v>79</v>
      </c>
      <c r="K62" s="70">
        <v>3</v>
      </c>
      <c r="L62" s="70">
        <v>6.5</v>
      </c>
      <c r="M62" s="72">
        <v>942500</v>
      </c>
      <c r="N62" s="73">
        <f>M62/1936.27</f>
        <v>486.760627391841</v>
      </c>
      <c r="O62" s="74">
        <v>94.53</v>
      </c>
      <c r="P62" s="74">
        <v>30.03</v>
      </c>
      <c r="Q62" s="74">
        <v>0</v>
      </c>
      <c r="R62" s="84">
        <f>N62*100</f>
        <v>48676.062739184104</v>
      </c>
    </row>
    <row r="63" spans="1:18" s="75" customFormat="1" ht="30" customHeight="1">
      <c r="A63" s="83">
        <v>21</v>
      </c>
      <c r="B63" s="70" t="s">
        <v>93</v>
      </c>
      <c r="C63" s="70" t="s">
        <v>246</v>
      </c>
      <c r="D63" s="70">
        <v>3</v>
      </c>
      <c r="E63" s="70" t="s">
        <v>251</v>
      </c>
      <c r="F63" s="70" t="s">
        <v>72</v>
      </c>
      <c r="G63" s="70">
        <v>67</v>
      </c>
      <c r="H63" s="70">
        <v>1828</v>
      </c>
      <c r="I63" s="70">
        <v>21</v>
      </c>
      <c r="J63" s="70" t="s">
        <v>79</v>
      </c>
      <c r="K63" s="70">
        <v>4</v>
      </c>
      <c r="L63" s="70">
        <v>5.5</v>
      </c>
      <c r="M63" s="72">
        <v>962500</v>
      </c>
      <c r="N63" s="73">
        <f>M63/1936.27</f>
        <v>497.08976537363077</v>
      </c>
      <c r="O63" s="74">
        <v>87.61</v>
      </c>
      <c r="P63" s="74">
        <v>26.13</v>
      </c>
      <c r="Q63" s="74">
        <v>0</v>
      </c>
      <c r="R63" s="84">
        <f>N63*100</f>
        <v>49708.97653736308</v>
      </c>
    </row>
    <row r="64" spans="1:18" s="75" customFormat="1" ht="30" customHeight="1">
      <c r="A64" s="83">
        <v>22</v>
      </c>
      <c r="B64" s="70" t="s">
        <v>93</v>
      </c>
      <c r="C64" s="70" t="s">
        <v>246</v>
      </c>
      <c r="D64" s="70">
        <v>3</v>
      </c>
      <c r="E64" s="70" t="s">
        <v>250</v>
      </c>
      <c r="F64" s="70" t="s">
        <v>86</v>
      </c>
      <c r="G64" s="70">
        <v>67</v>
      </c>
      <c r="H64" s="70">
        <v>1828</v>
      </c>
      <c r="I64" s="70">
        <v>22</v>
      </c>
      <c r="J64" s="70" t="s">
        <v>79</v>
      </c>
      <c r="K64" s="70">
        <v>5</v>
      </c>
      <c r="L64" s="70">
        <v>5.5</v>
      </c>
      <c r="M64" s="72">
        <v>1155000</v>
      </c>
      <c r="N64" s="73">
        <f>M64/1936.27</f>
        <v>596.5077184483569</v>
      </c>
      <c r="O64" s="74">
        <v>97.82</v>
      </c>
      <c r="P64" s="74">
        <v>129.8</v>
      </c>
      <c r="Q64" s="74">
        <v>0</v>
      </c>
      <c r="R64" s="84">
        <f>N64*100</f>
        <v>59650.77184483568</v>
      </c>
    </row>
    <row r="65" spans="1:18" s="75" customFormat="1" ht="30" customHeight="1">
      <c r="A65" s="83">
        <v>23</v>
      </c>
      <c r="B65" s="70" t="s">
        <v>93</v>
      </c>
      <c r="C65" s="70" t="s">
        <v>246</v>
      </c>
      <c r="D65" s="70">
        <v>3</v>
      </c>
      <c r="E65" s="70" t="s">
        <v>252</v>
      </c>
      <c r="F65" s="70" t="s">
        <v>253</v>
      </c>
      <c r="G65" s="70">
        <v>67</v>
      </c>
      <c r="H65" s="70">
        <v>1828</v>
      </c>
      <c r="I65" s="70">
        <v>23</v>
      </c>
      <c r="J65" s="70" t="s">
        <v>79</v>
      </c>
      <c r="K65" s="70">
        <v>4</v>
      </c>
      <c r="L65" s="70">
        <v>5.5</v>
      </c>
      <c r="M65" s="72">
        <v>962500</v>
      </c>
      <c r="N65" s="73">
        <f>M65/1936.27</f>
        <v>497.08976537363077</v>
      </c>
      <c r="O65" s="74">
        <v>73.92</v>
      </c>
      <c r="P65" s="74">
        <v>27.38</v>
      </c>
      <c r="Q65" s="74">
        <v>0</v>
      </c>
      <c r="R65" s="84">
        <f>N65*100</f>
        <v>49708.97653736308</v>
      </c>
    </row>
    <row r="66" spans="1:18" s="75" customFormat="1" ht="30" customHeight="1">
      <c r="A66" s="83">
        <v>24</v>
      </c>
      <c r="B66" s="70" t="s">
        <v>93</v>
      </c>
      <c r="C66" s="70" t="s">
        <v>246</v>
      </c>
      <c r="D66" s="70">
        <v>3</v>
      </c>
      <c r="E66" s="70" t="s">
        <v>80</v>
      </c>
      <c r="F66" s="70" t="s">
        <v>73</v>
      </c>
      <c r="G66" s="70">
        <v>67</v>
      </c>
      <c r="H66" s="70">
        <v>1828</v>
      </c>
      <c r="I66" s="70">
        <v>24</v>
      </c>
      <c r="J66" s="70" t="s">
        <v>79</v>
      </c>
      <c r="K66" s="70">
        <v>4</v>
      </c>
      <c r="L66" s="70">
        <v>6.5</v>
      </c>
      <c r="M66" s="72">
        <v>1137500</v>
      </c>
      <c r="N66" s="73">
        <f>M66/1936.27</f>
        <v>587.4697227142909</v>
      </c>
      <c r="O66" s="74">
        <v>85.81</v>
      </c>
      <c r="P66" s="74">
        <v>23.73</v>
      </c>
      <c r="Q66" s="74">
        <v>0</v>
      </c>
      <c r="R66" s="84">
        <f>N66*100</f>
        <v>58746.97227142909</v>
      </c>
    </row>
    <row r="67" spans="1:18" ht="30" customHeight="1" thickBot="1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85">
        <f>SUM(R3:R66)</f>
        <v>1257830.7777324445</v>
      </c>
    </row>
  </sheetData>
  <sheetProtection/>
  <mergeCells count="2">
    <mergeCell ref="A1:R1"/>
    <mergeCell ref="A67:Q6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60" verticalDpi="360" orientation="landscape" paperSize="8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7"/>
  <sheetViews>
    <sheetView zoomScale="40" zoomScaleNormal="40" zoomScaleSheetLayoutView="25" zoomScalePageLayoutView="0" workbookViewId="0" topLeftCell="A1">
      <selection activeCell="Q51" sqref="Q51"/>
    </sheetView>
  </sheetViews>
  <sheetFormatPr defaultColWidth="9.140625" defaultRowHeight="12.75"/>
  <cols>
    <col min="1" max="1" width="6.00390625" style="17" bestFit="1" customWidth="1"/>
    <col min="2" max="2" width="32.140625" style="17" bestFit="1" customWidth="1"/>
    <col min="3" max="3" width="39.8515625" style="17" bestFit="1" customWidth="1"/>
    <col min="4" max="4" width="10.28125" style="17" bestFit="1" customWidth="1"/>
    <col min="5" max="5" width="48.140625" style="17" customWidth="1"/>
    <col min="6" max="6" width="34.7109375" style="17" hidden="1" customWidth="1"/>
    <col min="7" max="7" width="49.7109375" style="17" hidden="1" customWidth="1"/>
    <col min="8" max="8" width="56.8515625" style="17" hidden="1" customWidth="1"/>
    <col min="9" max="9" width="37.00390625" style="17" hidden="1" customWidth="1"/>
    <col min="10" max="10" width="22.8515625" style="17" hidden="1" customWidth="1"/>
    <col min="11" max="11" width="18.28125" style="17" hidden="1" customWidth="1"/>
    <col min="12" max="12" width="5.57421875" style="17" customWidth="1"/>
    <col min="13" max="13" width="8.7109375" style="17" customWidth="1"/>
    <col min="14" max="14" width="7.28125" style="17" customWidth="1"/>
    <col min="15" max="15" width="20.140625" style="17" bestFit="1" customWidth="1"/>
    <col min="16" max="16" width="5.57421875" style="17" customWidth="1"/>
    <col min="17" max="17" width="10.421875" style="17" bestFit="1" customWidth="1"/>
    <col min="18" max="18" width="20.140625" style="18" customWidth="1"/>
    <col min="19" max="19" width="15.57421875" style="19" bestFit="1" customWidth="1"/>
    <col min="20" max="20" width="22.140625" style="17" customWidth="1"/>
    <col min="21" max="21" width="18.28125" style="17" bestFit="1" customWidth="1"/>
    <col min="22" max="22" width="16.00390625" style="17" bestFit="1" customWidth="1"/>
    <col min="23" max="23" width="18.00390625" style="17" customWidth="1"/>
    <col min="24" max="24" width="20.8515625" style="19" bestFit="1" customWidth="1"/>
    <col min="25" max="25" width="22.00390625" style="19" hidden="1" customWidth="1"/>
    <col min="26" max="26" width="28.421875" style="19" hidden="1" customWidth="1"/>
    <col min="27" max="27" width="30.421875" style="19" bestFit="1" customWidth="1"/>
    <col min="28" max="16384" width="9.140625" style="17" customWidth="1"/>
  </cols>
  <sheetData>
    <row r="1" spans="1:28" ht="75" customHeight="1" thickBot="1">
      <c r="A1" s="113" t="s">
        <v>261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23"/>
    </row>
    <row r="2" spans="1:28" ht="99.75" customHeight="1">
      <c r="A2" s="38" t="s">
        <v>110</v>
      </c>
      <c r="B2" s="39" t="s">
        <v>109</v>
      </c>
      <c r="C2" s="39" t="s">
        <v>77</v>
      </c>
      <c r="D2" s="39" t="s">
        <v>112</v>
      </c>
      <c r="E2" s="39" t="s">
        <v>135</v>
      </c>
      <c r="F2" s="39" t="s">
        <v>155</v>
      </c>
      <c r="G2" s="39" t="s">
        <v>156</v>
      </c>
      <c r="H2" s="39" t="s">
        <v>157</v>
      </c>
      <c r="I2" s="39" t="s">
        <v>139</v>
      </c>
      <c r="J2" s="39" t="s">
        <v>141</v>
      </c>
      <c r="K2" s="39" t="s">
        <v>140</v>
      </c>
      <c r="L2" s="39" t="s">
        <v>10</v>
      </c>
      <c r="M2" s="39" t="s">
        <v>11</v>
      </c>
      <c r="N2" s="39" t="s">
        <v>12</v>
      </c>
      <c r="O2" s="39" t="s">
        <v>114</v>
      </c>
      <c r="P2" s="39" t="s">
        <v>113</v>
      </c>
      <c r="Q2" s="39" t="s">
        <v>115</v>
      </c>
      <c r="R2" s="40" t="s">
        <v>26</v>
      </c>
      <c r="S2" s="41" t="s">
        <v>27</v>
      </c>
      <c r="T2" s="39" t="s">
        <v>78</v>
      </c>
      <c r="U2" s="39" t="s">
        <v>116</v>
      </c>
      <c r="V2" s="39" t="s">
        <v>117</v>
      </c>
      <c r="W2" s="39" t="s">
        <v>94</v>
      </c>
      <c r="X2" s="41" t="s">
        <v>149</v>
      </c>
      <c r="Y2" s="41" t="s">
        <v>184</v>
      </c>
      <c r="Z2" s="41" t="s">
        <v>185</v>
      </c>
      <c r="AA2" s="42" t="s">
        <v>121</v>
      </c>
      <c r="AB2" s="23"/>
    </row>
    <row r="3" spans="1:28" s="20" customFormat="1" ht="24.75" customHeight="1">
      <c r="A3" s="59">
        <v>1</v>
      </c>
      <c r="B3" s="46" t="s">
        <v>93</v>
      </c>
      <c r="C3" s="46" t="s">
        <v>34</v>
      </c>
      <c r="D3" s="60">
        <v>3</v>
      </c>
      <c r="E3" s="46" t="s">
        <v>168</v>
      </c>
      <c r="F3" s="46" t="s">
        <v>169</v>
      </c>
      <c r="G3" s="46"/>
      <c r="H3" s="46" t="s">
        <v>172</v>
      </c>
      <c r="I3" s="61" t="s">
        <v>145</v>
      </c>
      <c r="J3" s="63"/>
      <c r="K3" s="48"/>
      <c r="L3" s="46" t="s">
        <v>29</v>
      </c>
      <c r="M3" s="46">
        <v>0</v>
      </c>
      <c r="N3" s="46">
        <v>0</v>
      </c>
      <c r="O3" s="46" t="s">
        <v>32</v>
      </c>
      <c r="P3" s="46">
        <v>0</v>
      </c>
      <c r="Q3" s="46">
        <v>0</v>
      </c>
      <c r="R3" s="47">
        <v>0</v>
      </c>
      <c r="S3" s="48">
        <f>R3/1936.27</f>
        <v>0</v>
      </c>
      <c r="T3" s="46">
        <v>102.35</v>
      </c>
      <c r="U3" s="46">
        <v>12.3</v>
      </c>
      <c r="V3" s="46">
        <v>0</v>
      </c>
      <c r="W3" s="46">
        <v>0</v>
      </c>
      <c r="X3" s="48">
        <v>1650</v>
      </c>
      <c r="Y3" s="48">
        <f>T3*X3</f>
        <v>168877.5</v>
      </c>
      <c r="Z3" s="48">
        <f>U3*X3*0.6</f>
        <v>12177</v>
      </c>
      <c r="AA3" s="93">
        <f>(T3*X3)+(U3*X3*0.6)</f>
        <v>181054.5</v>
      </c>
      <c r="AB3" s="24"/>
    </row>
    <row r="4" spans="1:28" s="20" customFormat="1" ht="24.75" customHeight="1">
      <c r="A4" s="59">
        <v>2</v>
      </c>
      <c r="B4" s="46" t="s">
        <v>93</v>
      </c>
      <c r="C4" s="46" t="s">
        <v>118</v>
      </c>
      <c r="D4" s="46">
        <v>8</v>
      </c>
      <c r="E4" s="46" t="s">
        <v>260</v>
      </c>
      <c r="F4" s="46" t="s">
        <v>93</v>
      </c>
      <c r="G4" s="46"/>
      <c r="H4" s="46"/>
      <c r="I4" s="61" t="s">
        <v>145</v>
      </c>
      <c r="J4" s="63"/>
      <c r="K4" s="48"/>
      <c r="L4" s="46" t="s">
        <v>29</v>
      </c>
      <c r="M4" s="46">
        <v>2657</v>
      </c>
      <c r="N4" s="46">
        <v>11</v>
      </c>
      <c r="O4" s="46" t="s">
        <v>49</v>
      </c>
      <c r="P4" s="46">
        <v>7</v>
      </c>
      <c r="Q4" s="46">
        <v>1.5</v>
      </c>
      <c r="R4" s="47">
        <v>128250</v>
      </c>
      <c r="S4" s="48">
        <f>R4/1936.27</f>
        <v>66.23559730822664</v>
      </c>
      <c r="T4" s="46">
        <v>59.39</v>
      </c>
      <c r="U4" s="46">
        <v>1.57</v>
      </c>
      <c r="V4" s="46">
        <v>0</v>
      </c>
      <c r="W4" s="46">
        <v>0</v>
      </c>
      <c r="X4" s="48">
        <v>1650</v>
      </c>
      <c r="Y4" s="48">
        <f>T4*X4</f>
        <v>97993.5</v>
      </c>
      <c r="Z4" s="48">
        <f>U4*X4*0.6</f>
        <v>1554.3</v>
      </c>
      <c r="AA4" s="93">
        <f>(T4*X4)+(U4*X4*0.6)</f>
        <v>99547.8</v>
      </c>
      <c r="AB4" s="24"/>
    </row>
    <row r="5" spans="1:28" s="20" customFormat="1" ht="24.75" customHeight="1">
      <c r="A5" s="59">
        <v>3</v>
      </c>
      <c r="B5" s="46" t="s">
        <v>93</v>
      </c>
      <c r="C5" s="46" t="s">
        <v>46</v>
      </c>
      <c r="D5" s="46">
        <v>10</v>
      </c>
      <c r="E5" s="46" t="s">
        <v>142</v>
      </c>
      <c r="F5" s="46" t="s">
        <v>165</v>
      </c>
      <c r="G5" s="46"/>
      <c r="H5" s="46" t="s">
        <v>173</v>
      </c>
      <c r="I5" s="46" t="s">
        <v>143</v>
      </c>
      <c r="J5" s="62">
        <v>2010</v>
      </c>
      <c r="K5" s="48">
        <v>32.3</v>
      </c>
      <c r="L5" s="46" t="s">
        <v>29</v>
      </c>
      <c r="M5" s="46">
        <v>2658</v>
      </c>
      <c r="N5" s="46">
        <v>3</v>
      </c>
      <c r="O5" s="46" t="s">
        <v>30</v>
      </c>
      <c r="P5" s="46">
        <v>5</v>
      </c>
      <c r="Q5" s="46">
        <v>3.5</v>
      </c>
      <c r="R5" s="47">
        <v>332500</v>
      </c>
      <c r="S5" s="48">
        <f>R5/1936.27</f>
        <v>171.72191894725427</v>
      </c>
      <c r="T5" s="46">
        <v>46.46</v>
      </c>
      <c r="U5" s="46">
        <v>4.75</v>
      </c>
      <c r="V5" s="46">
        <v>0</v>
      </c>
      <c r="W5" s="46">
        <v>0</v>
      </c>
      <c r="X5" s="48">
        <v>1650</v>
      </c>
      <c r="Y5" s="48">
        <f>T5*X5</f>
        <v>76659</v>
      </c>
      <c r="Z5" s="48">
        <f>U5*X5*0.6</f>
        <v>4702.5</v>
      </c>
      <c r="AA5" s="93">
        <f>(T5*X5)+(U5*X5*0.6)</f>
        <v>81361.5</v>
      </c>
      <c r="AB5" s="24"/>
    </row>
    <row r="6" spans="1:28" s="20" customFormat="1" ht="24.75" customHeight="1">
      <c r="A6" s="59">
        <v>4</v>
      </c>
      <c r="B6" s="46" t="s">
        <v>93</v>
      </c>
      <c r="C6" s="46" t="s">
        <v>34</v>
      </c>
      <c r="D6" s="64" t="s">
        <v>170</v>
      </c>
      <c r="E6" s="46" t="s">
        <v>161</v>
      </c>
      <c r="F6" s="46" t="s">
        <v>93</v>
      </c>
      <c r="G6" s="46"/>
      <c r="H6" s="46"/>
      <c r="I6" s="46" t="s">
        <v>162</v>
      </c>
      <c r="J6" s="63" t="s">
        <v>163</v>
      </c>
      <c r="K6" s="48">
        <v>49.36</v>
      </c>
      <c r="L6" s="46" t="s">
        <v>29</v>
      </c>
      <c r="M6" s="46">
        <v>2657</v>
      </c>
      <c r="N6" s="46">
        <v>4</v>
      </c>
      <c r="O6" s="46" t="s">
        <v>30</v>
      </c>
      <c r="P6" s="46">
        <v>5</v>
      </c>
      <c r="Q6" s="46">
        <v>4.5</v>
      </c>
      <c r="R6" s="47">
        <v>427500</v>
      </c>
      <c r="S6" s="48">
        <f>R6/1936.27</f>
        <v>220.78532436075548</v>
      </c>
      <c r="T6" s="46">
        <v>80.87</v>
      </c>
      <c r="U6" s="46">
        <v>2.46</v>
      </c>
      <c r="V6" s="46">
        <v>0</v>
      </c>
      <c r="W6" s="46">
        <v>0</v>
      </c>
      <c r="X6" s="48">
        <v>1650</v>
      </c>
      <c r="Y6" s="48">
        <f>T6*X6</f>
        <v>133435.5</v>
      </c>
      <c r="Z6" s="48">
        <f>U6*X6*0.6</f>
        <v>2435.4</v>
      </c>
      <c r="AA6" s="93">
        <f>(T6*X6)+(U6*X6*0.6)</f>
        <v>135870.9</v>
      </c>
      <c r="AB6" s="24"/>
    </row>
    <row r="7" spans="1:28" s="20" customFormat="1" ht="24.75" customHeight="1">
      <c r="A7" s="59">
        <v>5</v>
      </c>
      <c r="B7" s="46" t="s">
        <v>111</v>
      </c>
      <c r="C7" s="46" t="s">
        <v>34</v>
      </c>
      <c r="D7" s="46" t="s">
        <v>65</v>
      </c>
      <c r="E7" s="46" t="s">
        <v>164</v>
      </c>
      <c r="F7" s="46" t="s">
        <v>165</v>
      </c>
      <c r="G7" s="46"/>
      <c r="H7" s="46" t="s">
        <v>174</v>
      </c>
      <c r="I7" s="46"/>
      <c r="J7" s="63"/>
      <c r="K7" s="48"/>
      <c r="L7" s="46" t="s">
        <v>29</v>
      </c>
      <c r="M7" s="46">
        <v>2659</v>
      </c>
      <c r="N7" s="46">
        <v>3</v>
      </c>
      <c r="O7" s="46" t="s">
        <v>35</v>
      </c>
      <c r="P7" s="46">
        <v>5</v>
      </c>
      <c r="Q7" s="46">
        <v>7.5</v>
      </c>
      <c r="R7" s="47">
        <v>1350000</v>
      </c>
      <c r="S7" s="48">
        <f>R7/1936.27</f>
        <v>697.2168137708068</v>
      </c>
      <c r="T7" s="46">
        <v>125.19</v>
      </c>
      <c r="U7" s="46">
        <v>0</v>
      </c>
      <c r="V7" s="46">
        <v>0</v>
      </c>
      <c r="W7" s="46">
        <v>0</v>
      </c>
      <c r="X7" s="48">
        <v>2200</v>
      </c>
      <c r="Y7" s="48">
        <f>T7*X7</f>
        <v>275418</v>
      </c>
      <c r="Z7" s="48">
        <f>U7*X7*0.6</f>
        <v>0</v>
      </c>
      <c r="AA7" s="93">
        <f>(T7*X7)+(U7*X7*0.6)</f>
        <v>275418</v>
      </c>
      <c r="AB7" s="24"/>
    </row>
    <row r="8" spans="1:28" s="20" customFormat="1" ht="24.75" customHeight="1">
      <c r="A8" s="59">
        <v>6</v>
      </c>
      <c r="B8" s="46" t="s">
        <v>45</v>
      </c>
      <c r="C8" s="46" t="s">
        <v>46</v>
      </c>
      <c r="D8" s="46">
        <v>9</v>
      </c>
      <c r="E8" s="46" t="s">
        <v>166</v>
      </c>
      <c r="F8" s="46" t="s">
        <v>36</v>
      </c>
      <c r="G8" s="46"/>
      <c r="H8" s="46" t="s">
        <v>175</v>
      </c>
      <c r="I8" s="46" t="s">
        <v>167</v>
      </c>
      <c r="J8" s="63"/>
      <c r="K8" s="48"/>
      <c r="L8" s="46" t="s">
        <v>29</v>
      </c>
      <c r="M8" s="46">
        <v>2658</v>
      </c>
      <c r="N8" s="46">
        <v>7</v>
      </c>
      <c r="O8" s="46" t="s">
        <v>41</v>
      </c>
      <c r="P8" s="46">
        <v>9</v>
      </c>
      <c r="Q8" s="46">
        <v>13</v>
      </c>
      <c r="R8" s="47">
        <v>172900</v>
      </c>
      <c r="S8" s="48">
        <f>R8/1936.27</f>
        <v>89.29539785257221</v>
      </c>
      <c r="T8" s="46">
        <v>14.45</v>
      </c>
      <c r="U8" s="46">
        <v>0</v>
      </c>
      <c r="V8" s="46">
        <v>0</v>
      </c>
      <c r="W8" s="46">
        <v>0</v>
      </c>
      <c r="X8" s="48">
        <v>2500</v>
      </c>
      <c r="Y8" s="48">
        <f>T8*X8</f>
        <v>36125</v>
      </c>
      <c r="Z8" s="48">
        <f>U8*X8*0.6</f>
        <v>0</v>
      </c>
      <c r="AA8" s="93">
        <f>(T8*X8)+(U8*X8*0.6)</f>
        <v>36125</v>
      </c>
      <c r="AB8" s="24"/>
    </row>
    <row r="9" spans="1:28" s="20" customFormat="1" ht="24.75" customHeight="1">
      <c r="A9" s="59">
        <v>7</v>
      </c>
      <c r="B9" s="46" t="s">
        <v>45</v>
      </c>
      <c r="C9" s="46" t="s">
        <v>46</v>
      </c>
      <c r="D9" s="46">
        <v>12</v>
      </c>
      <c r="E9" s="46" t="s">
        <v>171</v>
      </c>
      <c r="F9" s="46" t="s">
        <v>36</v>
      </c>
      <c r="G9" s="46"/>
      <c r="H9" s="46" t="s">
        <v>175</v>
      </c>
      <c r="I9" s="46"/>
      <c r="J9" s="63">
        <v>8</v>
      </c>
      <c r="K9" s="48"/>
      <c r="L9" s="46" t="s">
        <v>29</v>
      </c>
      <c r="M9" s="46">
        <v>2659</v>
      </c>
      <c r="N9" s="46">
        <v>2</v>
      </c>
      <c r="O9" s="46" t="s">
        <v>41</v>
      </c>
      <c r="P9" s="46">
        <v>9</v>
      </c>
      <c r="Q9" s="46">
        <v>4</v>
      </c>
      <c r="R9" s="47">
        <v>53200</v>
      </c>
      <c r="S9" s="48">
        <f>R9/1936.27</f>
        <v>27.47550703156068</v>
      </c>
      <c r="T9" s="46">
        <v>3.35</v>
      </c>
      <c r="U9" s="46">
        <v>0</v>
      </c>
      <c r="V9" s="46">
        <v>0</v>
      </c>
      <c r="W9" s="46">
        <v>0</v>
      </c>
      <c r="X9" s="48">
        <v>2500</v>
      </c>
      <c r="Y9" s="48">
        <f>T9*X9</f>
        <v>8375</v>
      </c>
      <c r="Z9" s="48">
        <f>U9*X9*0.6</f>
        <v>0</v>
      </c>
      <c r="AA9" s="93">
        <f>(T9*X9)+(U9*X9*0.6)</f>
        <v>8375</v>
      </c>
      <c r="AB9" s="24"/>
    </row>
    <row r="10" spans="1:28" s="20" customFormat="1" ht="24.75" customHeight="1">
      <c r="A10" s="59">
        <v>8</v>
      </c>
      <c r="B10" s="43" t="s">
        <v>99</v>
      </c>
      <c r="C10" s="43" t="s">
        <v>34</v>
      </c>
      <c r="D10" s="43">
        <v>5</v>
      </c>
      <c r="E10" s="46" t="s">
        <v>260</v>
      </c>
      <c r="F10" s="46" t="s">
        <v>186</v>
      </c>
      <c r="G10" s="46"/>
      <c r="H10" s="46" t="s">
        <v>187</v>
      </c>
      <c r="I10" s="46"/>
      <c r="J10" s="63"/>
      <c r="K10" s="48"/>
      <c r="L10" s="43" t="s">
        <v>29</v>
      </c>
      <c r="M10" s="43">
        <v>2657</v>
      </c>
      <c r="N10" s="43">
        <v>2</v>
      </c>
      <c r="O10" s="43" t="s">
        <v>35</v>
      </c>
      <c r="P10" s="43">
        <v>6</v>
      </c>
      <c r="Q10" s="43">
        <v>11.5</v>
      </c>
      <c r="R10" s="44">
        <v>2300000</v>
      </c>
      <c r="S10" s="45">
        <f>R10/1936.27</f>
        <v>1187.8508679058189</v>
      </c>
      <c r="T10" s="43">
        <v>272.67</v>
      </c>
      <c r="U10" s="43">
        <v>15.18</v>
      </c>
      <c r="V10" s="43">
        <v>0</v>
      </c>
      <c r="W10" s="43">
        <v>0</v>
      </c>
      <c r="X10" s="45">
        <v>2500</v>
      </c>
      <c r="Y10" s="48">
        <f>T10*X10</f>
        <v>681675</v>
      </c>
      <c r="Z10" s="48">
        <f>U10*X10*0.6</f>
        <v>22770</v>
      </c>
      <c r="AA10" s="93">
        <f>(T10*X10)+(U10*X10*0.6)</f>
        <v>704445</v>
      </c>
      <c r="AB10" s="24"/>
    </row>
    <row r="11" spans="1:28" s="20" customFormat="1" ht="24.75" customHeight="1">
      <c r="A11" s="59">
        <v>9</v>
      </c>
      <c r="B11" s="46" t="s">
        <v>45</v>
      </c>
      <c r="C11" s="46" t="s">
        <v>46</v>
      </c>
      <c r="D11" s="46" t="s">
        <v>47</v>
      </c>
      <c r="E11" s="46" t="s">
        <v>69</v>
      </c>
      <c r="F11" s="46"/>
      <c r="G11" s="46"/>
      <c r="H11" s="46" t="s">
        <v>176</v>
      </c>
      <c r="I11" s="46" t="s">
        <v>144</v>
      </c>
      <c r="J11" s="63"/>
      <c r="K11" s="48"/>
      <c r="L11" s="46" t="s">
        <v>29</v>
      </c>
      <c r="M11" s="46">
        <v>2657</v>
      </c>
      <c r="N11" s="46">
        <v>8</v>
      </c>
      <c r="O11" s="46" t="s">
        <v>40</v>
      </c>
      <c r="P11" s="46">
        <v>5</v>
      </c>
      <c r="Q11" s="46">
        <v>53</v>
      </c>
      <c r="R11" s="47">
        <v>2061700</v>
      </c>
      <c r="S11" s="48">
        <f>R11/1936.27</f>
        <v>1064.7791888527943</v>
      </c>
      <c r="T11" s="46">
        <v>53.32</v>
      </c>
      <c r="U11" s="46">
        <v>0</v>
      </c>
      <c r="V11" s="46">
        <v>0</v>
      </c>
      <c r="W11" s="46">
        <v>0</v>
      </c>
      <c r="X11" s="48">
        <v>2500</v>
      </c>
      <c r="Y11" s="48">
        <f>T11*X11</f>
        <v>133300</v>
      </c>
      <c r="Z11" s="48">
        <f>U11*X11*0.6</f>
        <v>0</v>
      </c>
      <c r="AA11" s="93">
        <f>(T11*X11)+(U11*X11*0.6)</f>
        <v>133300</v>
      </c>
      <c r="AB11" s="24"/>
    </row>
    <row r="12" spans="1:28" s="20" customFormat="1" ht="24.75" customHeight="1">
      <c r="A12" s="59">
        <v>10</v>
      </c>
      <c r="B12" s="46" t="s">
        <v>45</v>
      </c>
      <c r="C12" s="46" t="s">
        <v>46</v>
      </c>
      <c r="D12" s="46" t="s">
        <v>42</v>
      </c>
      <c r="E12" s="46" t="s">
        <v>70</v>
      </c>
      <c r="F12" s="46" t="s">
        <v>158</v>
      </c>
      <c r="G12" s="46"/>
      <c r="H12" s="46" t="s">
        <v>175</v>
      </c>
      <c r="I12" s="61" t="s">
        <v>145</v>
      </c>
      <c r="J12" s="63"/>
      <c r="K12" s="48"/>
      <c r="L12" s="46" t="s">
        <v>29</v>
      </c>
      <c r="M12" s="46">
        <v>2657</v>
      </c>
      <c r="N12" s="46">
        <v>6</v>
      </c>
      <c r="O12" s="46" t="s">
        <v>32</v>
      </c>
      <c r="P12" s="46">
        <v>0</v>
      </c>
      <c r="Q12" s="46">
        <v>0</v>
      </c>
      <c r="R12" s="47">
        <v>0</v>
      </c>
      <c r="S12" s="48">
        <f>R12/1936.27</f>
        <v>0</v>
      </c>
      <c r="T12" s="46">
        <v>21.03</v>
      </c>
      <c r="U12" s="46">
        <v>0</v>
      </c>
      <c r="V12" s="46">
        <v>0</v>
      </c>
      <c r="W12" s="46">
        <v>0</v>
      </c>
      <c r="X12" s="48">
        <v>2500</v>
      </c>
      <c r="Y12" s="48">
        <f>T12*X12</f>
        <v>52575</v>
      </c>
      <c r="Z12" s="48">
        <f>U12*X12*0.6</f>
        <v>0</v>
      </c>
      <c r="AA12" s="93">
        <f>(T12*X12)+(U12*X12*0.6)</f>
        <v>52575</v>
      </c>
      <c r="AB12" s="24"/>
    </row>
    <row r="13" spans="1:28" s="20" customFormat="1" ht="24.75" customHeight="1">
      <c r="A13" s="59">
        <v>11</v>
      </c>
      <c r="B13" s="46" t="s">
        <v>45</v>
      </c>
      <c r="C13" s="46" t="s">
        <v>46</v>
      </c>
      <c r="D13" s="46" t="s">
        <v>48</v>
      </c>
      <c r="E13" s="46" t="s">
        <v>71</v>
      </c>
      <c r="F13" s="46" t="s">
        <v>158</v>
      </c>
      <c r="G13" s="46"/>
      <c r="H13" s="46" t="s">
        <v>175</v>
      </c>
      <c r="I13" s="61"/>
      <c r="J13" s="63"/>
      <c r="K13" s="48"/>
      <c r="L13" s="46" t="s">
        <v>29</v>
      </c>
      <c r="M13" s="46">
        <v>2658</v>
      </c>
      <c r="N13" s="46">
        <v>5</v>
      </c>
      <c r="O13" s="46" t="s">
        <v>32</v>
      </c>
      <c r="P13" s="46">
        <v>4</v>
      </c>
      <c r="Q13" s="46">
        <v>0</v>
      </c>
      <c r="R13" s="47">
        <v>0</v>
      </c>
      <c r="S13" s="48">
        <f>R13/1936.27</f>
        <v>0</v>
      </c>
      <c r="T13" s="46">
        <v>13.31</v>
      </c>
      <c r="U13" s="46">
        <v>0</v>
      </c>
      <c r="V13" s="46">
        <v>0</v>
      </c>
      <c r="W13" s="46">
        <v>0</v>
      </c>
      <c r="X13" s="48">
        <v>2500</v>
      </c>
      <c r="Y13" s="48">
        <f>T13*X13</f>
        <v>33275</v>
      </c>
      <c r="Z13" s="48">
        <f>U13*X13*0.6</f>
        <v>0</v>
      </c>
      <c r="AA13" s="93">
        <f>(T13*X13)+(U13*X13*0.6)</f>
        <v>33275</v>
      </c>
      <c r="AB13" s="24"/>
    </row>
    <row r="14" spans="1:28" s="20" customFormat="1" ht="24.75" customHeight="1">
      <c r="A14" s="59">
        <v>12</v>
      </c>
      <c r="B14" s="46" t="s">
        <v>45</v>
      </c>
      <c r="C14" s="46" t="s">
        <v>46</v>
      </c>
      <c r="D14" s="46" t="s">
        <v>48</v>
      </c>
      <c r="E14" s="46" t="s">
        <v>71</v>
      </c>
      <c r="F14" s="46" t="s">
        <v>158</v>
      </c>
      <c r="G14" s="46"/>
      <c r="H14" s="46" t="s">
        <v>175</v>
      </c>
      <c r="I14" s="61"/>
      <c r="J14" s="63"/>
      <c r="K14" s="48"/>
      <c r="L14" s="46" t="s">
        <v>29</v>
      </c>
      <c r="M14" s="46">
        <v>2658</v>
      </c>
      <c r="N14" s="46">
        <v>6</v>
      </c>
      <c r="O14" s="46" t="s">
        <v>32</v>
      </c>
      <c r="P14" s="46">
        <v>9</v>
      </c>
      <c r="Q14" s="46">
        <v>0</v>
      </c>
      <c r="R14" s="47">
        <v>0</v>
      </c>
      <c r="S14" s="48">
        <f>R14/1936.27</f>
        <v>0</v>
      </c>
      <c r="T14" s="46">
        <v>13.31</v>
      </c>
      <c r="U14" s="46">
        <v>0</v>
      </c>
      <c r="V14" s="46">
        <v>0</v>
      </c>
      <c r="W14" s="46">
        <v>0</v>
      </c>
      <c r="X14" s="48">
        <v>2500</v>
      </c>
      <c r="Y14" s="48">
        <f>T14*X14</f>
        <v>33275</v>
      </c>
      <c r="Z14" s="48">
        <f>U14*X14*0.6</f>
        <v>0</v>
      </c>
      <c r="AA14" s="93">
        <f>(T14*X14)+(U14*X14*0.6)</f>
        <v>33275</v>
      </c>
      <c r="AB14" s="24"/>
    </row>
    <row r="15" spans="1:28" s="20" customFormat="1" ht="24.75" customHeight="1">
      <c r="A15" s="59">
        <v>13</v>
      </c>
      <c r="B15" s="46" t="s">
        <v>45</v>
      </c>
      <c r="C15" s="46" t="s">
        <v>46</v>
      </c>
      <c r="D15" s="46" t="s">
        <v>48</v>
      </c>
      <c r="E15" s="46" t="s">
        <v>71</v>
      </c>
      <c r="F15" s="46" t="s">
        <v>158</v>
      </c>
      <c r="G15" s="46"/>
      <c r="H15" s="46" t="s">
        <v>175</v>
      </c>
      <c r="I15" s="61"/>
      <c r="J15" s="63"/>
      <c r="K15" s="48"/>
      <c r="L15" s="46" t="s">
        <v>29</v>
      </c>
      <c r="M15" s="46">
        <v>2658</v>
      </c>
      <c r="N15" s="46">
        <v>4</v>
      </c>
      <c r="O15" s="46" t="s">
        <v>32</v>
      </c>
      <c r="P15" s="46">
        <v>6</v>
      </c>
      <c r="Q15" s="46">
        <v>0</v>
      </c>
      <c r="R15" s="47">
        <v>0</v>
      </c>
      <c r="S15" s="48">
        <f>R15/1936.27</f>
        <v>0</v>
      </c>
      <c r="T15" s="46">
        <v>12.4</v>
      </c>
      <c r="U15" s="46">
        <v>0</v>
      </c>
      <c r="V15" s="46">
        <v>0</v>
      </c>
      <c r="W15" s="46">
        <v>0</v>
      </c>
      <c r="X15" s="48">
        <v>2500</v>
      </c>
      <c r="Y15" s="48">
        <f>T15*X15</f>
        <v>31000</v>
      </c>
      <c r="Z15" s="48">
        <f>U15*X15*0.6</f>
        <v>0</v>
      </c>
      <c r="AA15" s="93">
        <f>(T15*X15)+(U15*X15*0.6)</f>
        <v>31000</v>
      </c>
      <c r="AB15" s="24"/>
    </row>
    <row r="16" spans="1:28" s="20" customFormat="1" ht="24.75" customHeight="1">
      <c r="A16" s="59">
        <v>14</v>
      </c>
      <c r="B16" s="46" t="s">
        <v>45</v>
      </c>
      <c r="C16" s="46" t="s">
        <v>50</v>
      </c>
      <c r="D16" s="46" t="s">
        <v>51</v>
      </c>
      <c r="E16" s="46" t="s">
        <v>96</v>
      </c>
      <c r="F16" s="46" t="s">
        <v>158</v>
      </c>
      <c r="G16" s="46"/>
      <c r="H16" s="46" t="s">
        <v>177</v>
      </c>
      <c r="I16" s="46" t="s">
        <v>150</v>
      </c>
      <c r="J16" s="63">
        <v>39458</v>
      </c>
      <c r="K16" s="48">
        <v>57.63</v>
      </c>
      <c r="L16" s="46" t="s">
        <v>52</v>
      </c>
      <c r="M16" s="46">
        <v>867</v>
      </c>
      <c r="N16" s="46">
        <v>3</v>
      </c>
      <c r="O16" s="46" t="s">
        <v>32</v>
      </c>
      <c r="P16" s="46">
        <v>5</v>
      </c>
      <c r="Q16" s="46">
        <v>0</v>
      </c>
      <c r="R16" s="47">
        <v>0</v>
      </c>
      <c r="S16" s="48">
        <f>R16/1936.27</f>
        <v>0</v>
      </c>
      <c r="T16" s="46">
        <v>80.31</v>
      </c>
      <c r="U16" s="46">
        <v>0</v>
      </c>
      <c r="V16" s="46">
        <v>0</v>
      </c>
      <c r="W16" s="46">
        <v>0</v>
      </c>
      <c r="X16" s="48">
        <v>2300</v>
      </c>
      <c r="Y16" s="48">
        <f>T16*X16</f>
        <v>184713</v>
      </c>
      <c r="Z16" s="48">
        <f>U16*X16*0.6</f>
        <v>0</v>
      </c>
      <c r="AA16" s="93">
        <f>(T16*X16)+(U16*X16*0.6)</f>
        <v>184713</v>
      </c>
      <c r="AB16" s="24"/>
    </row>
    <row r="17" spans="1:28" s="20" customFormat="1" ht="24.75" customHeight="1">
      <c r="A17" s="59">
        <v>15</v>
      </c>
      <c r="B17" s="46" t="s">
        <v>45</v>
      </c>
      <c r="C17" s="46" t="s">
        <v>50</v>
      </c>
      <c r="D17" s="46" t="s">
        <v>53</v>
      </c>
      <c r="E17" s="46" t="s">
        <v>95</v>
      </c>
      <c r="F17" s="46" t="s">
        <v>158</v>
      </c>
      <c r="G17" s="46"/>
      <c r="H17" s="46" t="s">
        <v>177</v>
      </c>
      <c r="I17" s="46" t="s">
        <v>151</v>
      </c>
      <c r="J17" s="63">
        <v>39217</v>
      </c>
      <c r="K17" s="48">
        <v>90.06</v>
      </c>
      <c r="L17" s="46" t="s">
        <v>52</v>
      </c>
      <c r="M17" s="46">
        <v>867</v>
      </c>
      <c r="N17" s="46">
        <v>4</v>
      </c>
      <c r="O17" s="46" t="s">
        <v>32</v>
      </c>
      <c r="P17" s="46">
        <v>3</v>
      </c>
      <c r="Q17" s="46">
        <v>0</v>
      </c>
      <c r="R17" s="47">
        <v>0</v>
      </c>
      <c r="S17" s="48">
        <f>R17/1936.27</f>
        <v>0</v>
      </c>
      <c r="T17" s="46">
        <v>149.13</v>
      </c>
      <c r="U17" s="46">
        <v>0</v>
      </c>
      <c r="V17" s="46">
        <v>0</v>
      </c>
      <c r="W17" s="46">
        <v>80.04</v>
      </c>
      <c r="X17" s="48">
        <v>2300</v>
      </c>
      <c r="Y17" s="48">
        <f>T17*X17</f>
        <v>342999</v>
      </c>
      <c r="Z17" s="48">
        <f>U17*X17*0.6</f>
        <v>0</v>
      </c>
      <c r="AA17" s="93">
        <f>(T17*X17)+(U17*X17*0.6)</f>
        <v>342999</v>
      </c>
      <c r="AB17" s="24"/>
    </row>
    <row r="18" spans="1:28" s="37" customFormat="1" ht="24.75" customHeight="1">
      <c r="A18" s="59">
        <v>16</v>
      </c>
      <c r="B18" s="46" t="s">
        <v>45</v>
      </c>
      <c r="C18" s="46" t="s">
        <v>54</v>
      </c>
      <c r="D18" s="46" t="s">
        <v>32</v>
      </c>
      <c r="E18" s="46" t="s">
        <v>75</v>
      </c>
      <c r="F18" s="46" t="s">
        <v>158</v>
      </c>
      <c r="G18" s="46"/>
      <c r="H18" s="46" t="s">
        <v>178</v>
      </c>
      <c r="I18" s="46" t="s">
        <v>152</v>
      </c>
      <c r="J18" s="62">
        <v>2006</v>
      </c>
      <c r="K18" s="48" t="s">
        <v>146</v>
      </c>
      <c r="L18" s="46" t="s">
        <v>32</v>
      </c>
      <c r="M18" s="46">
        <v>0</v>
      </c>
      <c r="N18" s="46">
        <v>0</v>
      </c>
      <c r="O18" s="46" t="s">
        <v>32</v>
      </c>
      <c r="P18" s="46">
        <v>0</v>
      </c>
      <c r="Q18" s="46">
        <v>0</v>
      </c>
      <c r="R18" s="47">
        <v>0</v>
      </c>
      <c r="S18" s="48">
        <f>R18/1936.27</f>
        <v>0</v>
      </c>
      <c r="T18" s="46">
        <v>464.01</v>
      </c>
      <c r="U18" s="46">
        <v>360.86</v>
      </c>
      <c r="V18" s="46">
        <v>0</v>
      </c>
      <c r="W18" s="46">
        <v>0</v>
      </c>
      <c r="X18" s="48">
        <v>1860</v>
      </c>
      <c r="Y18" s="48">
        <f>T18*X18</f>
        <v>863058.6</v>
      </c>
      <c r="Z18" s="48">
        <f>U18*X18*0.6</f>
        <v>402719.75999999995</v>
      </c>
      <c r="AA18" s="93">
        <f>(T18*X18)+(U18*X18*0.6)</f>
        <v>1265778.3599999999</v>
      </c>
      <c r="AB18" s="36"/>
    </row>
    <row r="19" spans="1:28" s="20" customFormat="1" ht="24.75" customHeight="1">
      <c r="A19" s="59">
        <v>17</v>
      </c>
      <c r="B19" s="46" t="s">
        <v>56</v>
      </c>
      <c r="C19" s="46" t="s">
        <v>46</v>
      </c>
      <c r="D19" s="46" t="s">
        <v>37</v>
      </c>
      <c r="E19" s="46" t="s">
        <v>136</v>
      </c>
      <c r="F19" s="46" t="s">
        <v>160</v>
      </c>
      <c r="G19" s="46"/>
      <c r="H19" s="46" t="s">
        <v>175</v>
      </c>
      <c r="I19" s="46"/>
      <c r="J19" s="62"/>
      <c r="K19" s="48"/>
      <c r="L19" s="46" t="s">
        <v>29</v>
      </c>
      <c r="M19" s="46">
        <v>2658</v>
      </c>
      <c r="N19" s="46">
        <v>0</v>
      </c>
      <c r="O19" s="46" t="s">
        <v>41</v>
      </c>
      <c r="P19" s="46">
        <v>6</v>
      </c>
      <c r="Q19" s="46">
        <v>7</v>
      </c>
      <c r="R19" s="47">
        <v>58.8</v>
      </c>
      <c r="S19" s="48">
        <f>R19/1936.27</f>
        <v>0.030367665666461804</v>
      </c>
      <c r="T19" s="46">
        <v>14.71</v>
      </c>
      <c r="U19" s="46">
        <v>0</v>
      </c>
      <c r="V19" s="46">
        <v>0</v>
      </c>
      <c r="W19" s="46">
        <v>0</v>
      </c>
      <c r="X19" s="48">
        <v>2500</v>
      </c>
      <c r="Y19" s="48">
        <f>T19*X19</f>
        <v>36775</v>
      </c>
      <c r="Z19" s="48">
        <f>U19*X19*0.6</f>
        <v>0</v>
      </c>
      <c r="AA19" s="93">
        <f>(T19*X19)+(U19*X19*0.6)</f>
        <v>36775</v>
      </c>
      <c r="AB19" s="24"/>
    </row>
    <row r="20" spans="1:28" s="20" customFormat="1" ht="24.75" customHeight="1">
      <c r="A20" s="59">
        <v>18</v>
      </c>
      <c r="B20" s="46" t="s">
        <v>57</v>
      </c>
      <c r="C20" s="46" t="s">
        <v>46</v>
      </c>
      <c r="D20" s="46" t="s">
        <v>58</v>
      </c>
      <c r="E20" s="46" t="s">
        <v>137</v>
      </c>
      <c r="F20" s="46" t="s">
        <v>159</v>
      </c>
      <c r="G20" s="46"/>
      <c r="H20" s="46" t="s">
        <v>176</v>
      </c>
      <c r="I20" s="46" t="s">
        <v>147</v>
      </c>
      <c r="J20" s="63"/>
      <c r="K20" s="48"/>
      <c r="L20" s="46" t="s">
        <v>29</v>
      </c>
      <c r="M20" s="46">
        <v>2657</v>
      </c>
      <c r="N20" s="46">
        <v>9</v>
      </c>
      <c r="O20" s="46" t="s">
        <v>40</v>
      </c>
      <c r="P20" s="46">
        <v>5</v>
      </c>
      <c r="Q20" s="46">
        <v>66</v>
      </c>
      <c r="R20" s="47">
        <v>2567400</v>
      </c>
      <c r="S20" s="48">
        <f>R20/1936.27</f>
        <v>1325.9514427223476</v>
      </c>
      <c r="T20" s="46">
        <v>109.12</v>
      </c>
      <c r="U20" s="46">
        <v>0</v>
      </c>
      <c r="V20" s="46">
        <v>0</v>
      </c>
      <c r="W20" s="46">
        <v>0</v>
      </c>
      <c r="X20" s="48">
        <v>2500</v>
      </c>
      <c r="Y20" s="48">
        <f>T20*X20</f>
        <v>272800</v>
      </c>
      <c r="Z20" s="48">
        <f>U20*X20*0.6</f>
        <v>0</v>
      </c>
      <c r="AA20" s="93">
        <f>(T20*X20)+(U20*X20*0.6)</f>
        <v>272800</v>
      </c>
      <c r="AB20" s="24"/>
    </row>
    <row r="21" spans="1:28" s="20" customFormat="1" ht="24.75" customHeight="1">
      <c r="A21" s="59">
        <v>19</v>
      </c>
      <c r="B21" s="46" t="s">
        <v>59</v>
      </c>
      <c r="C21" s="46" t="s">
        <v>62</v>
      </c>
      <c r="D21" s="46" t="s">
        <v>31</v>
      </c>
      <c r="E21" s="46" t="s">
        <v>76</v>
      </c>
      <c r="F21" s="46" t="s">
        <v>158</v>
      </c>
      <c r="G21" s="46"/>
      <c r="H21" s="46" t="s">
        <v>179</v>
      </c>
      <c r="I21" s="46" t="s">
        <v>154</v>
      </c>
      <c r="J21" s="62">
        <v>2010</v>
      </c>
      <c r="K21" s="48">
        <v>351.79</v>
      </c>
      <c r="L21" s="46" t="s">
        <v>29</v>
      </c>
      <c r="M21" s="46">
        <v>0</v>
      </c>
      <c r="N21" s="46">
        <v>0</v>
      </c>
      <c r="O21" s="46" t="s">
        <v>32</v>
      </c>
      <c r="P21" s="46">
        <v>0</v>
      </c>
      <c r="Q21" s="46">
        <v>0</v>
      </c>
      <c r="R21" s="47">
        <v>0</v>
      </c>
      <c r="S21" s="48">
        <f>R21/1936.27</f>
        <v>0</v>
      </c>
      <c r="T21" s="46">
        <v>98.59</v>
      </c>
      <c r="U21" s="46">
        <v>0</v>
      </c>
      <c r="V21" s="46">
        <v>0</v>
      </c>
      <c r="W21" s="46">
        <v>0</v>
      </c>
      <c r="X21" s="48">
        <v>2770</v>
      </c>
      <c r="Y21" s="48">
        <f>T21*X21</f>
        <v>273094.3</v>
      </c>
      <c r="Z21" s="48">
        <f>U21*X21*0.6</f>
        <v>0</v>
      </c>
      <c r="AA21" s="93">
        <f>(T21*X21)+(U21*X21*0.6)</f>
        <v>273094.3</v>
      </c>
      <c r="AB21" s="24"/>
    </row>
    <row r="22" spans="1:28" s="20" customFormat="1" ht="24.75" customHeight="1">
      <c r="A22" s="59">
        <v>20</v>
      </c>
      <c r="B22" s="46" t="s">
        <v>59</v>
      </c>
      <c r="C22" s="46" t="s">
        <v>60</v>
      </c>
      <c r="D22" s="46" t="s">
        <v>61</v>
      </c>
      <c r="E22" s="46" t="s">
        <v>98</v>
      </c>
      <c r="F22" s="46" t="s">
        <v>158</v>
      </c>
      <c r="G22" s="46"/>
      <c r="H22" s="46" t="s">
        <v>174</v>
      </c>
      <c r="I22" s="46" t="s">
        <v>153</v>
      </c>
      <c r="J22" s="62">
        <v>2012</v>
      </c>
      <c r="K22" s="48" t="s">
        <v>146</v>
      </c>
      <c r="L22" s="46" t="s">
        <v>55</v>
      </c>
      <c r="M22" s="46">
        <v>291</v>
      </c>
      <c r="N22" s="46">
        <v>2</v>
      </c>
      <c r="O22" s="46" t="s">
        <v>32</v>
      </c>
      <c r="P22" s="46" t="s">
        <v>32</v>
      </c>
      <c r="Q22" s="46">
        <v>0</v>
      </c>
      <c r="R22" s="47">
        <v>0</v>
      </c>
      <c r="S22" s="48">
        <f>R22/1936.27</f>
        <v>0</v>
      </c>
      <c r="T22" s="46">
        <v>128.9</v>
      </c>
      <c r="U22" s="46">
        <v>4.18</v>
      </c>
      <c r="V22" s="46">
        <v>0</v>
      </c>
      <c r="W22" s="46">
        <v>0</v>
      </c>
      <c r="X22" s="48">
        <v>2770</v>
      </c>
      <c r="Y22" s="48">
        <f>T22*X22</f>
        <v>357053</v>
      </c>
      <c r="Z22" s="48">
        <f>U22*X22*0.6</f>
        <v>6947.159999999999</v>
      </c>
      <c r="AA22" s="93">
        <f>(T22*X22)+(U22*X22*0.6)</f>
        <v>364000.16</v>
      </c>
      <c r="AB22" s="24"/>
    </row>
    <row r="23" spans="1:28" s="20" customFormat="1" ht="24.75" customHeight="1">
      <c r="A23" s="59">
        <v>21</v>
      </c>
      <c r="B23" s="46" t="s">
        <v>59</v>
      </c>
      <c r="C23" s="46" t="s">
        <v>33</v>
      </c>
      <c r="D23" s="46" t="s">
        <v>43</v>
      </c>
      <c r="E23" s="46" t="s">
        <v>97</v>
      </c>
      <c r="F23" s="46" t="s">
        <v>97</v>
      </c>
      <c r="G23" s="46"/>
      <c r="H23" s="46" t="s">
        <v>174</v>
      </c>
      <c r="I23" s="46"/>
      <c r="J23" s="62"/>
      <c r="K23" s="48"/>
      <c r="L23" s="46" t="s">
        <v>55</v>
      </c>
      <c r="M23" s="46">
        <v>291</v>
      </c>
      <c r="N23" s="46">
        <v>0</v>
      </c>
      <c r="O23" s="46" t="s">
        <v>32</v>
      </c>
      <c r="P23" s="46">
        <v>0</v>
      </c>
      <c r="Q23" s="46">
        <v>0</v>
      </c>
      <c r="R23" s="47">
        <v>0</v>
      </c>
      <c r="S23" s="48">
        <f>R23/1936.27</f>
        <v>0</v>
      </c>
      <c r="T23" s="46">
        <v>59.66</v>
      </c>
      <c r="U23" s="46">
        <v>0</v>
      </c>
      <c r="V23" s="46">
        <v>0</v>
      </c>
      <c r="W23" s="46">
        <v>0</v>
      </c>
      <c r="X23" s="48">
        <v>2770</v>
      </c>
      <c r="Y23" s="48">
        <f>T23*X23</f>
        <v>165258.19999999998</v>
      </c>
      <c r="Z23" s="48">
        <f>U23*X23*0.6</f>
        <v>0</v>
      </c>
      <c r="AA23" s="93">
        <f>(T23*X23)+(U23*X23*0.6)</f>
        <v>165258.19999999998</v>
      </c>
      <c r="AB23" s="24"/>
    </row>
    <row r="24" spans="1:28" s="20" customFormat="1" ht="24.75" customHeight="1">
      <c r="A24" s="59">
        <v>22</v>
      </c>
      <c r="B24" s="46" t="s">
        <v>59</v>
      </c>
      <c r="C24" s="46" t="s">
        <v>33</v>
      </c>
      <c r="D24" s="46" t="s">
        <v>63</v>
      </c>
      <c r="E24" s="46" t="s">
        <v>148</v>
      </c>
      <c r="F24" s="46" t="s">
        <v>158</v>
      </c>
      <c r="G24" s="46"/>
      <c r="H24" s="46" t="s">
        <v>174</v>
      </c>
      <c r="I24" s="61" t="s">
        <v>145</v>
      </c>
      <c r="J24" s="63">
        <v>27</v>
      </c>
      <c r="K24" s="48"/>
      <c r="L24" s="46" t="s">
        <v>55</v>
      </c>
      <c r="M24" s="46">
        <v>291</v>
      </c>
      <c r="N24" s="46">
        <v>0</v>
      </c>
      <c r="O24" s="46" t="s">
        <v>32</v>
      </c>
      <c r="P24" s="46">
        <v>0</v>
      </c>
      <c r="Q24" s="46">
        <v>0</v>
      </c>
      <c r="R24" s="47">
        <v>0</v>
      </c>
      <c r="S24" s="48">
        <f>R24/1936.27</f>
        <v>0</v>
      </c>
      <c r="T24" s="46">
        <v>48.17</v>
      </c>
      <c r="U24" s="46">
        <v>0</v>
      </c>
      <c r="V24" s="46">
        <v>0</v>
      </c>
      <c r="W24" s="46">
        <v>0</v>
      </c>
      <c r="X24" s="48">
        <v>2770</v>
      </c>
      <c r="Y24" s="48">
        <f>T24*X24</f>
        <v>133430.9</v>
      </c>
      <c r="Z24" s="48">
        <f>U24*X24*0.6</f>
        <v>0</v>
      </c>
      <c r="AA24" s="93">
        <f>(T24*X24)+(U24*X24*0.6)</f>
        <v>133430.9</v>
      </c>
      <c r="AB24" s="24"/>
    </row>
    <row r="25" spans="1:28" s="20" customFormat="1" ht="24.75" customHeight="1" thickBo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94">
        <f>SUM(AA3:AA24)</f>
        <v>4844471.62</v>
      </c>
      <c r="AB25" s="24"/>
    </row>
    <row r="26" spans="1:27" s="20" customFormat="1" ht="18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67"/>
      <c r="T26" s="65"/>
      <c r="U26" s="65"/>
      <c r="V26" s="65"/>
      <c r="W26" s="65"/>
      <c r="X26" s="67"/>
      <c r="Y26" s="67"/>
      <c r="Z26" s="67"/>
      <c r="AA26" s="67"/>
    </row>
    <row r="27" spans="18:27" s="20" customFormat="1" ht="18.75">
      <c r="R27" s="21"/>
      <c r="S27" s="22"/>
      <c r="X27" s="22"/>
      <c r="Y27" s="22"/>
      <c r="Z27" s="22"/>
      <c r="AA27" s="22"/>
    </row>
  </sheetData>
  <sheetProtection/>
  <mergeCells count="2">
    <mergeCell ref="A25:Z25"/>
    <mergeCell ref="A1:AA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="85" zoomScaleNormal="85" zoomScaleSheetLayoutView="25" zoomScalePageLayoutView="0" workbookViewId="0" topLeftCell="P1">
      <selection activeCell="AA9" sqref="AA9"/>
    </sheetView>
  </sheetViews>
  <sheetFormatPr defaultColWidth="9.140625" defaultRowHeight="12.75"/>
  <cols>
    <col min="1" max="1" width="5.8515625" style="17" bestFit="1" customWidth="1"/>
    <col min="2" max="2" width="32.140625" style="17" bestFit="1" customWidth="1"/>
    <col min="3" max="3" width="44.28125" style="17" bestFit="1" customWidth="1"/>
    <col min="4" max="4" width="10.28125" style="17" bestFit="1" customWidth="1"/>
    <col min="5" max="5" width="48.140625" style="17" customWidth="1"/>
    <col min="6" max="6" width="34.7109375" style="17" hidden="1" customWidth="1"/>
    <col min="7" max="7" width="49.7109375" style="17" hidden="1" customWidth="1"/>
    <col min="8" max="8" width="56.8515625" style="17" hidden="1" customWidth="1"/>
    <col min="9" max="9" width="37.00390625" style="17" hidden="1" customWidth="1"/>
    <col min="10" max="10" width="22.8515625" style="17" hidden="1" customWidth="1"/>
    <col min="11" max="11" width="18.28125" style="17" hidden="1" customWidth="1"/>
    <col min="12" max="12" width="5.57421875" style="17" customWidth="1"/>
    <col min="13" max="13" width="8.7109375" style="17" customWidth="1"/>
    <col min="14" max="14" width="7.28125" style="17" customWidth="1"/>
    <col min="15" max="15" width="21.8515625" style="17" bestFit="1" customWidth="1"/>
    <col min="16" max="16" width="5.57421875" style="17" customWidth="1"/>
    <col min="17" max="17" width="10.28125" style="17" customWidth="1"/>
    <col min="18" max="18" width="22.421875" style="18" bestFit="1" customWidth="1"/>
    <col min="19" max="19" width="17.8515625" style="19" bestFit="1" customWidth="1"/>
    <col min="20" max="20" width="22.140625" style="17" customWidth="1"/>
    <col min="21" max="21" width="18.28125" style="17" bestFit="1" customWidth="1"/>
    <col min="22" max="22" width="16.00390625" style="17" bestFit="1" customWidth="1"/>
    <col min="23" max="23" width="18.00390625" style="17" customWidth="1"/>
    <col min="24" max="24" width="20.8515625" style="19" bestFit="1" customWidth="1"/>
    <col min="25" max="25" width="22.00390625" style="19" hidden="1" customWidth="1"/>
    <col min="26" max="26" width="28.421875" style="19" hidden="1" customWidth="1"/>
    <col min="27" max="27" width="31.00390625" style="19" bestFit="1" customWidth="1"/>
    <col min="28" max="16384" width="9.140625" style="17" customWidth="1"/>
  </cols>
  <sheetData>
    <row r="1" spans="1:28" ht="75" customHeight="1" thickBot="1">
      <c r="A1" s="113" t="s">
        <v>264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23"/>
    </row>
    <row r="2" spans="1:28" ht="99.75" customHeight="1">
      <c r="A2" s="38" t="s">
        <v>110</v>
      </c>
      <c r="B2" s="39" t="s">
        <v>109</v>
      </c>
      <c r="C2" s="39" t="s">
        <v>77</v>
      </c>
      <c r="D2" s="39" t="s">
        <v>112</v>
      </c>
      <c r="E2" s="39" t="s">
        <v>135</v>
      </c>
      <c r="F2" s="39" t="s">
        <v>155</v>
      </c>
      <c r="G2" s="39" t="s">
        <v>156</v>
      </c>
      <c r="H2" s="39" t="s">
        <v>157</v>
      </c>
      <c r="I2" s="39" t="s">
        <v>139</v>
      </c>
      <c r="J2" s="39" t="s">
        <v>141</v>
      </c>
      <c r="K2" s="39" t="s">
        <v>140</v>
      </c>
      <c r="L2" s="39" t="s">
        <v>10</v>
      </c>
      <c r="M2" s="39" t="s">
        <v>11</v>
      </c>
      <c r="N2" s="39" t="s">
        <v>12</v>
      </c>
      <c r="O2" s="39" t="s">
        <v>114</v>
      </c>
      <c r="P2" s="39" t="s">
        <v>113</v>
      </c>
      <c r="Q2" s="39" t="s">
        <v>115</v>
      </c>
      <c r="R2" s="40" t="s">
        <v>26</v>
      </c>
      <c r="S2" s="41" t="s">
        <v>27</v>
      </c>
      <c r="T2" s="39" t="s">
        <v>78</v>
      </c>
      <c r="U2" s="39" t="s">
        <v>116</v>
      </c>
      <c r="V2" s="39" t="s">
        <v>117</v>
      </c>
      <c r="W2" s="39" t="s">
        <v>94</v>
      </c>
      <c r="X2" s="41" t="s">
        <v>149</v>
      </c>
      <c r="Y2" s="41" t="s">
        <v>184</v>
      </c>
      <c r="Z2" s="41" t="s">
        <v>185</v>
      </c>
      <c r="AA2" s="42" t="s">
        <v>121</v>
      </c>
      <c r="AB2" s="23"/>
    </row>
    <row r="3" spans="1:28" s="20" customFormat="1" ht="30" customHeight="1">
      <c r="A3" s="59">
        <v>1</v>
      </c>
      <c r="B3" s="46" t="s">
        <v>266</v>
      </c>
      <c r="C3" s="46" t="s">
        <v>44</v>
      </c>
      <c r="D3" s="46">
        <v>164</v>
      </c>
      <c r="E3" s="46" t="s">
        <v>263</v>
      </c>
      <c r="F3" s="46"/>
      <c r="G3" s="46"/>
      <c r="H3" s="46"/>
      <c r="I3" s="46"/>
      <c r="J3" s="46"/>
      <c r="K3" s="46"/>
      <c r="L3" s="46">
        <v>103</v>
      </c>
      <c r="M3" s="46">
        <v>107</v>
      </c>
      <c r="N3" s="46">
        <v>5</v>
      </c>
      <c r="O3" s="46"/>
      <c r="P3" s="46">
        <v>2</v>
      </c>
      <c r="Q3" s="46">
        <v>4020</v>
      </c>
      <c r="R3" s="96">
        <f>S3*1936.27</f>
        <v>9245999.053199999</v>
      </c>
      <c r="S3" s="48">
        <v>4775.16</v>
      </c>
      <c r="T3" s="46">
        <v>813.98</v>
      </c>
      <c r="U3" s="46">
        <v>453.4</v>
      </c>
      <c r="V3" s="46">
        <v>578.75</v>
      </c>
      <c r="W3" s="46">
        <v>0</v>
      </c>
      <c r="X3" s="48">
        <v>1860</v>
      </c>
      <c r="Y3" s="48"/>
      <c r="Z3" s="48"/>
      <c r="AA3" s="93">
        <v>1514002</v>
      </c>
      <c r="AB3" s="24"/>
    </row>
    <row r="4" spans="1:28" s="20" customFormat="1" ht="30" customHeight="1">
      <c r="A4" s="59">
        <v>2</v>
      </c>
      <c r="B4" s="46" t="s">
        <v>267</v>
      </c>
      <c r="C4" s="46" t="s">
        <v>44</v>
      </c>
      <c r="D4" s="46" t="s">
        <v>43</v>
      </c>
      <c r="E4" s="46" t="s">
        <v>182</v>
      </c>
      <c r="F4" s="46" t="s">
        <v>158</v>
      </c>
      <c r="G4" s="46"/>
      <c r="H4" s="46" t="s">
        <v>180</v>
      </c>
      <c r="I4" s="61" t="s">
        <v>145</v>
      </c>
      <c r="J4" s="63"/>
      <c r="K4" s="48"/>
      <c r="L4" s="46">
        <v>159</v>
      </c>
      <c r="M4" s="46">
        <v>3073</v>
      </c>
      <c r="N4" s="46">
        <v>0</v>
      </c>
      <c r="O4" s="46">
        <v>0</v>
      </c>
      <c r="P4" s="46"/>
      <c r="Q4" s="46">
        <v>8580</v>
      </c>
      <c r="R4" s="47">
        <v>17160000</v>
      </c>
      <c r="S4" s="48">
        <f>R4/1936.27</f>
        <v>8862.400388375589</v>
      </c>
      <c r="T4" s="46">
        <v>1418.8</v>
      </c>
      <c r="U4" s="46">
        <v>601.86</v>
      </c>
      <c r="V4" s="46">
        <v>532</v>
      </c>
      <c r="W4" s="46">
        <v>63</v>
      </c>
      <c r="X4" s="48">
        <v>1860</v>
      </c>
      <c r="Y4" s="48">
        <f>T4*X4</f>
        <v>2638968</v>
      </c>
      <c r="Z4" s="48">
        <f>U4*X4*0.6</f>
        <v>671675.76</v>
      </c>
      <c r="AA4" s="93">
        <v>2638968</v>
      </c>
      <c r="AB4" s="24"/>
    </row>
    <row r="5" spans="1:28" s="20" customFormat="1" ht="30" customHeight="1">
      <c r="A5" s="59">
        <v>3</v>
      </c>
      <c r="B5" s="46" t="s">
        <v>268</v>
      </c>
      <c r="C5" s="46" t="s">
        <v>181</v>
      </c>
      <c r="D5" s="46" t="s">
        <v>43</v>
      </c>
      <c r="E5" s="46" t="s">
        <v>183</v>
      </c>
      <c r="F5" s="46" t="s">
        <v>183</v>
      </c>
      <c r="G5" s="46"/>
      <c r="H5" s="46" t="s">
        <v>180</v>
      </c>
      <c r="I5" s="61"/>
      <c r="J5" s="63"/>
      <c r="K5" s="48"/>
      <c r="L5" s="46">
        <v>106</v>
      </c>
      <c r="M5" s="46">
        <v>176</v>
      </c>
      <c r="N5" s="46">
        <v>0</v>
      </c>
      <c r="O5" s="46"/>
      <c r="P5" s="46">
        <v>0</v>
      </c>
      <c r="Q5" s="46">
        <v>0</v>
      </c>
      <c r="R5" s="47">
        <v>0</v>
      </c>
      <c r="S5" s="48">
        <f>R5/1936.27</f>
        <v>0</v>
      </c>
      <c r="T5" s="46">
        <v>1067.1</v>
      </c>
      <c r="U5" s="46">
        <v>755.5</v>
      </c>
      <c r="V5" s="46">
        <v>0</v>
      </c>
      <c r="W5" s="46">
        <v>3650</v>
      </c>
      <c r="X5" s="48">
        <v>1260</v>
      </c>
      <c r="Y5" s="48">
        <f>T5*X5</f>
        <v>1344546</v>
      </c>
      <c r="Z5" s="48">
        <f>U5*X5*0.6</f>
        <v>571158</v>
      </c>
      <c r="AA5" s="93">
        <f>(T5*X5)+(U5*X5*0.6)</f>
        <v>1915704</v>
      </c>
      <c r="AB5" s="24"/>
    </row>
    <row r="6" spans="1:28" s="20" customFormat="1" ht="30" customHeight="1">
      <c r="A6" s="59">
        <v>4</v>
      </c>
      <c r="B6" s="46" t="s">
        <v>269</v>
      </c>
      <c r="C6" s="46" t="s">
        <v>188</v>
      </c>
      <c r="D6" s="46" t="s">
        <v>43</v>
      </c>
      <c r="E6" s="46" t="s">
        <v>189</v>
      </c>
      <c r="F6" s="46"/>
      <c r="G6" s="46"/>
      <c r="H6" s="46"/>
      <c r="I6" s="61"/>
      <c r="J6" s="63"/>
      <c r="K6" s="48"/>
      <c r="L6" s="46">
        <v>71</v>
      </c>
      <c r="M6" s="46">
        <v>809</v>
      </c>
      <c r="N6" s="46">
        <v>0</v>
      </c>
      <c r="O6" s="46" t="s">
        <v>190</v>
      </c>
      <c r="P6" s="46">
        <v>0</v>
      </c>
      <c r="Q6" s="46">
        <v>1060</v>
      </c>
      <c r="R6" s="47">
        <v>125423798</v>
      </c>
      <c r="S6" s="48">
        <f>R6/1936.27</f>
        <v>64775.98578710614</v>
      </c>
      <c r="T6" s="46">
        <v>952.62</v>
      </c>
      <c r="U6" s="46">
        <v>48.85</v>
      </c>
      <c r="V6" s="46">
        <v>1058.46</v>
      </c>
      <c r="W6" s="46">
        <v>220.94</v>
      </c>
      <c r="X6" s="48">
        <v>2329.12</v>
      </c>
      <c r="Y6" s="48"/>
      <c r="Z6" s="48"/>
      <c r="AA6" s="93">
        <v>2133030.5</v>
      </c>
      <c r="AB6" s="24"/>
    </row>
    <row r="7" spans="1:28" s="20" customFormat="1" ht="30" customHeight="1">
      <c r="A7" s="59">
        <v>5</v>
      </c>
      <c r="B7" s="46" t="s">
        <v>270</v>
      </c>
      <c r="C7" s="46" t="s">
        <v>188</v>
      </c>
      <c r="D7" s="46" t="s">
        <v>43</v>
      </c>
      <c r="E7" s="46" t="s">
        <v>189</v>
      </c>
      <c r="F7" s="46"/>
      <c r="G7" s="46"/>
      <c r="H7" s="46"/>
      <c r="I7" s="61"/>
      <c r="J7" s="63"/>
      <c r="K7" s="48"/>
      <c r="L7" s="46">
        <v>71</v>
      </c>
      <c r="M7" s="46">
        <v>810</v>
      </c>
      <c r="N7" s="46">
        <v>0</v>
      </c>
      <c r="O7" s="46" t="s">
        <v>191</v>
      </c>
      <c r="P7" s="46">
        <v>0</v>
      </c>
      <c r="Q7" s="46">
        <v>1300</v>
      </c>
      <c r="R7" s="47">
        <v>0</v>
      </c>
      <c r="S7" s="48">
        <v>0</v>
      </c>
      <c r="T7" s="46">
        <v>0</v>
      </c>
      <c r="U7" s="46">
        <v>0</v>
      </c>
      <c r="V7" s="46">
        <v>0</v>
      </c>
      <c r="W7" s="46">
        <v>1300</v>
      </c>
      <c r="X7" s="48">
        <v>301.53</v>
      </c>
      <c r="Y7" s="48"/>
      <c r="Z7" s="48"/>
      <c r="AA7" s="93">
        <f>(W7*X7)</f>
        <v>391988.99999999994</v>
      </c>
      <c r="AB7" s="24"/>
    </row>
    <row r="8" spans="1:28" s="20" customFormat="1" ht="30" customHeight="1">
      <c r="A8" s="59">
        <v>6</v>
      </c>
      <c r="B8" s="46" t="s">
        <v>270</v>
      </c>
      <c r="C8" s="46" t="s">
        <v>188</v>
      </c>
      <c r="D8" s="46" t="s">
        <v>43</v>
      </c>
      <c r="E8" s="46" t="s">
        <v>189</v>
      </c>
      <c r="F8" s="46"/>
      <c r="G8" s="46"/>
      <c r="H8" s="46"/>
      <c r="I8" s="61"/>
      <c r="J8" s="63"/>
      <c r="K8" s="48"/>
      <c r="L8" s="46">
        <v>71</v>
      </c>
      <c r="M8" s="46">
        <v>2189</v>
      </c>
      <c r="N8" s="46">
        <v>0</v>
      </c>
      <c r="O8" s="46" t="s">
        <v>191</v>
      </c>
      <c r="P8" s="46">
        <v>0</v>
      </c>
      <c r="Q8" s="46">
        <v>12</v>
      </c>
      <c r="R8" s="47">
        <v>0</v>
      </c>
      <c r="S8" s="48">
        <v>0</v>
      </c>
      <c r="T8" s="46">
        <v>0</v>
      </c>
      <c r="U8" s="46">
        <v>0</v>
      </c>
      <c r="V8" s="46">
        <v>0</v>
      </c>
      <c r="W8" s="46">
        <v>12</v>
      </c>
      <c r="X8" s="48">
        <v>0</v>
      </c>
      <c r="Y8" s="48"/>
      <c r="Z8" s="48"/>
      <c r="AA8" s="93">
        <v>0</v>
      </c>
      <c r="AB8" s="24"/>
    </row>
    <row r="9" spans="1:28" s="20" customFormat="1" ht="24.75" customHeight="1" thickBot="1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94">
        <f>SUM(AA3:AA8)</f>
        <v>8593693.5</v>
      </c>
      <c r="AB9" s="24"/>
    </row>
    <row r="10" spans="1:27" s="20" customFormat="1" ht="18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  <c r="S10" s="67"/>
      <c r="T10" s="65"/>
      <c r="U10" s="65"/>
      <c r="V10" s="65"/>
      <c r="W10" s="65"/>
      <c r="X10" s="67"/>
      <c r="Y10" s="67"/>
      <c r="Z10" s="67"/>
      <c r="AA10" s="67"/>
    </row>
    <row r="11" spans="18:27" s="20" customFormat="1" ht="18.75">
      <c r="R11" s="21"/>
      <c r="S11" s="22"/>
      <c r="X11" s="22"/>
      <c r="Y11" s="22"/>
      <c r="Z11" s="22"/>
      <c r="AA11" s="22"/>
    </row>
  </sheetData>
  <sheetProtection/>
  <mergeCells count="2">
    <mergeCell ref="A9:Z9"/>
    <mergeCell ref="A1:AA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paolicelli</dc:creator>
  <cp:keywords/>
  <dc:description/>
  <cp:lastModifiedBy>estar01</cp:lastModifiedBy>
  <cp:lastPrinted>2012-06-06T07:58:32Z</cp:lastPrinted>
  <dcterms:created xsi:type="dcterms:W3CDTF">2009-01-26T15:51:31Z</dcterms:created>
  <dcterms:modified xsi:type="dcterms:W3CDTF">2012-06-15T09:11:44Z</dcterms:modified>
  <cp:category/>
  <cp:version/>
  <cp:contentType/>
  <cp:contentStatus/>
</cp:coreProperties>
</file>